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2\"/>
    </mc:Choice>
  </mc:AlternateContent>
  <bookViews>
    <workbookView xWindow="0" yWindow="0" windowWidth="24000" windowHeight="8445" activeTab="1"/>
  </bookViews>
  <sheets>
    <sheet name="ADMINISTRATIVO" sheetId="1" r:id="rId1"/>
    <sheet name="OPERATIVO" sheetId="4" r:id="rId2"/>
    <sheet name="PELIGROS" sheetId="2" r:id="rId3"/>
    <sheet name="FUNCIONES" sheetId="3" r:id="rId4"/>
  </sheets>
  <externalReferences>
    <externalReference r:id="rId5"/>
    <externalReference r:id="rId6"/>
  </externalReferences>
  <definedNames>
    <definedName name="_xlnm._FilterDatabase" localSheetId="0" hidden="1">ADMINISTRATIVO!$A$10:$AD$94</definedName>
    <definedName name="_xlnm._FilterDatabase" localSheetId="1" hidden="1">OPERATIVO!$A$10:$AD$225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4" l="1"/>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W170" i="4"/>
  <c r="W171" i="4"/>
  <c r="W172" i="4"/>
  <c r="W173" i="4"/>
  <c r="W174" i="4"/>
  <c r="W175" i="4"/>
  <c r="W176" i="4"/>
  <c r="W177" i="4"/>
  <c r="W178" i="4"/>
  <c r="W179" i="4"/>
  <c r="W180" i="4"/>
  <c r="W181" i="4"/>
  <c r="W182" i="4"/>
  <c r="W183" i="4"/>
  <c r="W184" i="4"/>
  <c r="W185" i="4"/>
  <c r="W186" i="4"/>
  <c r="W187" i="4"/>
  <c r="W188" i="4"/>
  <c r="W189" i="4"/>
  <c r="W190" i="4"/>
  <c r="W191" i="4"/>
  <c r="W192" i="4"/>
  <c r="W193" i="4"/>
  <c r="W194" i="4"/>
  <c r="W195" i="4"/>
  <c r="W196" i="4"/>
  <c r="W197" i="4"/>
  <c r="W198" i="4"/>
  <c r="W199" i="4"/>
  <c r="W200" i="4"/>
  <c r="W201" i="4"/>
  <c r="W202" i="4"/>
  <c r="W203" i="4"/>
  <c r="W204" i="4"/>
  <c r="W205" i="4"/>
  <c r="W206" i="4"/>
  <c r="W207" i="4"/>
  <c r="W208" i="4"/>
  <c r="W209" i="4"/>
  <c r="W210" i="4"/>
  <c r="W211" i="4"/>
  <c r="W212" i="4"/>
  <c r="W213" i="4"/>
  <c r="W214" i="4"/>
  <c r="W215" i="4"/>
  <c r="W216" i="4"/>
  <c r="W217" i="4"/>
  <c r="W218" i="4"/>
  <c r="W219" i="4"/>
  <c r="W220" i="4"/>
  <c r="W221" i="4"/>
  <c r="W222" i="4"/>
  <c r="W223" i="4"/>
  <c r="W224" i="4"/>
  <c r="L11" i="4"/>
  <c r="M11" i="4"/>
  <c r="L12" i="4"/>
  <c r="M12" i="4"/>
  <c r="L13" i="4"/>
  <c r="M13" i="4"/>
  <c r="L14" i="4"/>
  <c r="M14" i="4"/>
  <c r="L15" i="4"/>
  <c r="M15" i="4"/>
  <c r="L16" i="4"/>
  <c r="M16" i="4"/>
  <c r="L17" i="4"/>
  <c r="M17" i="4"/>
  <c r="L18" i="4"/>
  <c r="M18" i="4"/>
  <c r="L19" i="4"/>
  <c r="M19" i="4"/>
  <c r="L20" i="4"/>
  <c r="M20" i="4"/>
  <c r="L21" i="4"/>
  <c r="M21" i="4"/>
  <c r="L22" i="4"/>
  <c r="M22" i="4"/>
  <c r="L23" i="4"/>
  <c r="M23" i="4"/>
  <c r="L24" i="4"/>
  <c r="M24" i="4"/>
  <c r="L25" i="4"/>
  <c r="M25" i="4"/>
  <c r="L26" i="4"/>
  <c r="M26" i="4"/>
  <c r="L27" i="4"/>
  <c r="M27" i="4"/>
  <c r="L28" i="4"/>
  <c r="M28" i="4"/>
  <c r="L29" i="4"/>
  <c r="M29" i="4"/>
  <c r="L30" i="4"/>
  <c r="M30" i="4"/>
  <c r="L31" i="4"/>
  <c r="M31" i="4"/>
  <c r="L32" i="4"/>
  <c r="M32" i="4"/>
  <c r="L33" i="4"/>
  <c r="M33" i="4"/>
  <c r="L34" i="4"/>
  <c r="M34" i="4"/>
  <c r="L35" i="4"/>
  <c r="M35" i="4"/>
  <c r="L36" i="4"/>
  <c r="M36" i="4"/>
  <c r="L37" i="4"/>
  <c r="M37" i="4"/>
  <c r="L38" i="4"/>
  <c r="M38" i="4"/>
  <c r="L39" i="4"/>
  <c r="M39" i="4"/>
  <c r="L40" i="4"/>
  <c r="M40" i="4"/>
  <c r="L41" i="4"/>
  <c r="M41" i="4"/>
  <c r="L42" i="4"/>
  <c r="M42" i="4"/>
  <c r="L43" i="4"/>
  <c r="M43" i="4"/>
  <c r="L44" i="4"/>
  <c r="M44" i="4"/>
  <c r="L45" i="4"/>
  <c r="M45" i="4"/>
  <c r="L46" i="4"/>
  <c r="M46" i="4"/>
  <c r="L47" i="4"/>
  <c r="M47" i="4"/>
  <c r="L48" i="4"/>
  <c r="M48" i="4"/>
  <c r="L49" i="4"/>
  <c r="M49" i="4"/>
  <c r="L50" i="4"/>
  <c r="M50" i="4"/>
  <c r="L51" i="4"/>
  <c r="M51" i="4"/>
  <c r="L52" i="4"/>
  <c r="M52" i="4"/>
  <c r="L53" i="4"/>
  <c r="M53" i="4"/>
  <c r="L54" i="4"/>
  <c r="M54" i="4"/>
  <c r="L55" i="4"/>
  <c r="M55" i="4"/>
  <c r="L56" i="4"/>
  <c r="M56" i="4"/>
  <c r="L57" i="4"/>
  <c r="M57" i="4"/>
  <c r="L58" i="4"/>
  <c r="M58" i="4"/>
  <c r="L59" i="4"/>
  <c r="M59" i="4"/>
  <c r="L60" i="4"/>
  <c r="M60" i="4"/>
  <c r="L61" i="4"/>
  <c r="M61" i="4"/>
  <c r="L62" i="4"/>
  <c r="M62" i="4"/>
  <c r="L63" i="4"/>
  <c r="M63" i="4"/>
  <c r="L64" i="4"/>
  <c r="M64" i="4"/>
  <c r="L65" i="4"/>
  <c r="M65" i="4"/>
  <c r="L66" i="4"/>
  <c r="M66" i="4"/>
  <c r="L67" i="4"/>
  <c r="M67" i="4"/>
  <c r="L68" i="4"/>
  <c r="M68" i="4"/>
  <c r="L69" i="4"/>
  <c r="M69" i="4"/>
  <c r="L70" i="4"/>
  <c r="M70" i="4"/>
  <c r="L71" i="4"/>
  <c r="M71" i="4"/>
  <c r="L72" i="4"/>
  <c r="M72" i="4"/>
  <c r="L73" i="4"/>
  <c r="M73" i="4"/>
  <c r="L74" i="4"/>
  <c r="M74" i="4"/>
  <c r="L75" i="4"/>
  <c r="M75" i="4"/>
  <c r="L76" i="4"/>
  <c r="M76" i="4"/>
  <c r="L77" i="4"/>
  <c r="M77" i="4"/>
  <c r="L78" i="4"/>
  <c r="M78" i="4"/>
  <c r="L79" i="4"/>
  <c r="M79" i="4"/>
  <c r="L80" i="4"/>
  <c r="M80" i="4"/>
  <c r="L81" i="4"/>
  <c r="M81" i="4"/>
  <c r="L82" i="4"/>
  <c r="M82" i="4"/>
  <c r="L83" i="4"/>
  <c r="M83" i="4"/>
  <c r="L84" i="4"/>
  <c r="M84" i="4"/>
  <c r="L85" i="4"/>
  <c r="M85" i="4"/>
  <c r="L86" i="4"/>
  <c r="M86" i="4"/>
  <c r="L87" i="4"/>
  <c r="M87" i="4"/>
  <c r="L88" i="4"/>
  <c r="M88" i="4"/>
  <c r="L89" i="4"/>
  <c r="M89" i="4"/>
  <c r="L90" i="4"/>
  <c r="M90" i="4"/>
  <c r="L91" i="4"/>
  <c r="M91" i="4"/>
  <c r="L92" i="4"/>
  <c r="M92" i="4"/>
  <c r="L93" i="4"/>
  <c r="M93" i="4"/>
  <c r="L94" i="4"/>
  <c r="M94" i="4"/>
  <c r="L95" i="4"/>
  <c r="M95" i="4"/>
  <c r="L96" i="4"/>
  <c r="M96" i="4"/>
  <c r="L97" i="4"/>
  <c r="M97" i="4"/>
  <c r="L98" i="4"/>
  <c r="M98" i="4"/>
  <c r="L99" i="4"/>
  <c r="M99" i="4"/>
  <c r="L100" i="4"/>
  <c r="M100" i="4"/>
  <c r="L101" i="4"/>
  <c r="M101" i="4"/>
  <c r="L102" i="4"/>
  <c r="M102" i="4"/>
  <c r="L103" i="4"/>
  <c r="M103" i="4"/>
  <c r="L104" i="4"/>
  <c r="M104" i="4"/>
  <c r="L105" i="4"/>
  <c r="M105" i="4"/>
  <c r="L106" i="4"/>
  <c r="M106" i="4"/>
  <c r="L107" i="4"/>
  <c r="M107" i="4"/>
  <c r="L108" i="4"/>
  <c r="M108" i="4"/>
  <c r="L109" i="4"/>
  <c r="M109" i="4"/>
  <c r="L110" i="4"/>
  <c r="M110" i="4"/>
  <c r="L111" i="4"/>
  <c r="M111" i="4"/>
  <c r="L112" i="4"/>
  <c r="M112" i="4"/>
  <c r="L113" i="4"/>
  <c r="M113" i="4"/>
  <c r="L114" i="4"/>
  <c r="M114" i="4"/>
  <c r="L115" i="4"/>
  <c r="M115" i="4"/>
  <c r="L116" i="4"/>
  <c r="M116" i="4"/>
  <c r="L117" i="4"/>
  <c r="M117" i="4"/>
  <c r="L118" i="4"/>
  <c r="M118" i="4"/>
  <c r="L119" i="4"/>
  <c r="M119" i="4"/>
  <c r="L120" i="4"/>
  <c r="M120" i="4"/>
  <c r="L121" i="4"/>
  <c r="M121" i="4"/>
  <c r="L122" i="4"/>
  <c r="M122" i="4"/>
  <c r="L123" i="4"/>
  <c r="M123" i="4"/>
  <c r="L124" i="4"/>
  <c r="M124" i="4"/>
  <c r="L125" i="4"/>
  <c r="M125" i="4"/>
  <c r="L126" i="4"/>
  <c r="M126" i="4"/>
  <c r="L127" i="4"/>
  <c r="M127" i="4"/>
  <c r="L128" i="4"/>
  <c r="M128" i="4"/>
  <c r="L129" i="4"/>
  <c r="M129" i="4"/>
  <c r="L130" i="4"/>
  <c r="M130" i="4"/>
  <c r="L131" i="4"/>
  <c r="M131" i="4"/>
  <c r="L132" i="4"/>
  <c r="M132" i="4"/>
  <c r="L133" i="4"/>
  <c r="M133" i="4"/>
  <c r="L134" i="4"/>
  <c r="M134" i="4"/>
  <c r="L135" i="4"/>
  <c r="M135" i="4"/>
  <c r="L136" i="4"/>
  <c r="M136" i="4"/>
  <c r="L137" i="4"/>
  <c r="M137" i="4"/>
  <c r="L138" i="4"/>
  <c r="M138" i="4"/>
  <c r="L139" i="4"/>
  <c r="M139" i="4"/>
  <c r="L140" i="4"/>
  <c r="M140" i="4"/>
  <c r="L141" i="4"/>
  <c r="M141" i="4"/>
  <c r="L142" i="4"/>
  <c r="M142" i="4"/>
  <c r="L143" i="4"/>
  <c r="M143" i="4"/>
  <c r="L144" i="4"/>
  <c r="M144" i="4"/>
  <c r="L145" i="4"/>
  <c r="M145" i="4"/>
  <c r="L146" i="4"/>
  <c r="M146" i="4"/>
  <c r="L147" i="4"/>
  <c r="M147" i="4"/>
  <c r="L148" i="4"/>
  <c r="M148" i="4"/>
  <c r="L149" i="4"/>
  <c r="M149" i="4"/>
  <c r="L150" i="4"/>
  <c r="M150" i="4"/>
  <c r="L151" i="4"/>
  <c r="M151" i="4"/>
  <c r="L152" i="4"/>
  <c r="M152" i="4"/>
  <c r="L153" i="4"/>
  <c r="M153" i="4"/>
  <c r="L154" i="4"/>
  <c r="M154" i="4"/>
  <c r="L155" i="4"/>
  <c r="M155" i="4"/>
  <c r="L156" i="4"/>
  <c r="M156" i="4"/>
  <c r="L157" i="4"/>
  <c r="M157" i="4"/>
  <c r="L158" i="4"/>
  <c r="M158" i="4"/>
  <c r="L159" i="4"/>
  <c r="M159" i="4"/>
  <c r="L160" i="4"/>
  <c r="M160" i="4"/>
  <c r="L161" i="4"/>
  <c r="M161" i="4"/>
  <c r="L162" i="4"/>
  <c r="M162" i="4"/>
  <c r="L163" i="4"/>
  <c r="M163" i="4"/>
  <c r="L164" i="4"/>
  <c r="M164" i="4"/>
  <c r="L165" i="4"/>
  <c r="M165" i="4"/>
  <c r="L166" i="4"/>
  <c r="M166" i="4"/>
  <c r="L167" i="4"/>
  <c r="M167" i="4"/>
  <c r="L168" i="4"/>
  <c r="M168" i="4"/>
  <c r="L169" i="4"/>
  <c r="M169" i="4"/>
  <c r="L170" i="4"/>
  <c r="M170" i="4"/>
  <c r="L171" i="4"/>
  <c r="M171" i="4"/>
  <c r="L172" i="4"/>
  <c r="M172" i="4"/>
  <c r="L173" i="4"/>
  <c r="M173" i="4"/>
  <c r="L174" i="4"/>
  <c r="M174" i="4"/>
  <c r="L175" i="4"/>
  <c r="M175" i="4"/>
  <c r="L176" i="4"/>
  <c r="M176" i="4"/>
  <c r="L177" i="4"/>
  <c r="M177" i="4"/>
  <c r="L178" i="4"/>
  <c r="M178" i="4"/>
  <c r="L179" i="4"/>
  <c r="M179" i="4"/>
  <c r="L180" i="4"/>
  <c r="M180" i="4"/>
  <c r="L181" i="4"/>
  <c r="M181" i="4"/>
  <c r="L182" i="4"/>
  <c r="M182" i="4"/>
  <c r="L183" i="4"/>
  <c r="M183" i="4"/>
  <c r="L184" i="4"/>
  <c r="M184" i="4"/>
  <c r="L185" i="4"/>
  <c r="M185" i="4"/>
  <c r="L186" i="4"/>
  <c r="M186" i="4"/>
  <c r="L187" i="4"/>
  <c r="M187" i="4"/>
  <c r="L188" i="4"/>
  <c r="M188" i="4"/>
  <c r="L189" i="4"/>
  <c r="M189" i="4"/>
  <c r="L190" i="4"/>
  <c r="M190" i="4"/>
  <c r="L191" i="4"/>
  <c r="M191" i="4"/>
  <c r="L192" i="4"/>
  <c r="M192" i="4"/>
  <c r="L193" i="4"/>
  <c r="M193" i="4"/>
  <c r="L194" i="4"/>
  <c r="M194" i="4"/>
  <c r="L195" i="4"/>
  <c r="M195" i="4"/>
  <c r="L196" i="4"/>
  <c r="M196" i="4"/>
  <c r="L197" i="4"/>
  <c r="M197" i="4"/>
  <c r="L198" i="4"/>
  <c r="M198" i="4"/>
  <c r="L199" i="4"/>
  <c r="M199" i="4"/>
  <c r="L200" i="4"/>
  <c r="M200" i="4"/>
  <c r="L201" i="4"/>
  <c r="M201" i="4"/>
  <c r="L202" i="4"/>
  <c r="M202" i="4"/>
  <c r="L203" i="4"/>
  <c r="M203" i="4"/>
  <c r="L204" i="4"/>
  <c r="M204" i="4"/>
  <c r="L205" i="4"/>
  <c r="M205" i="4"/>
  <c r="L206" i="4"/>
  <c r="M206" i="4"/>
  <c r="L207" i="4"/>
  <c r="M207" i="4"/>
  <c r="L208" i="4"/>
  <c r="M208" i="4"/>
  <c r="L209" i="4"/>
  <c r="M209" i="4"/>
  <c r="L210" i="4"/>
  <c r="M210" i="4"/>
  <c r="L211" i="4"/>
  <c r="M211" i="4"/>
  <c r="L212" i="4"/>
  <c r="M212" i="4"/>
  <c r="L213" i="4"/>
  <c r="M213" i="4"/>
  <c r="L214" i="4"/>
  <c r="M214" i="4"/>
  <c r="L215" i="4"/>
  <c r="M215" i="4"/>
  <c r="L216" i="4"/>
  <c r="M216" i="4"/>
  <c r="L217" i="4"/>
  <c r="M217" i="4"/>
  <c r="L218" i="4"/>
  <c r="M218" i="4"/>
  <c r="L219" i="4"/>
  <c r="M219" i="4"/>
  <c r="L220" i="4"/>
  <c r="M220" i="4"/>
  <c r="L221" i="4"/>
  <c r="M221" i="4"/>
  <c r="L222" i="4"/>
  <c r="M222" i="4"/>
  <c r="L223" i="4"/>
  <c r="M223" i="4"/>
  <c r="L224" i="4"/>
  <c r="M224"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Q224" i="4"/>
  <c r="S224" i="4" s="1"/>
  <c r="Q223" i="4"/>
  <c r="R223" i="4" s="1"/>
  <c r="T223" i="4" s="1"/>
  <c r="U223" i="4" s="1"/>
  <c r="Q222" i="4"/>
  <c r="S222" i="4" s="1"/>
  <c r="Q221" i="4"/>
  <c r="S221" i="4" s="1"/>
  <c r="Q220" i="4"/>
  <c r="S220" i="4" s="1"/>
  <c r="Q219" i="4"/>
  <c r="S219" i="4" s="1"/>
  <c r="Q218" i="4"/>
  <c r="S218" i="4" s="1"/>
  <c r="Q217" i="4"/>
  <c r="S217" i="4" s="1"/>
  <c r="Q216" i="4"/>
  <c r="R216" i="4" s="1"/>
  <c r="T216" i="4" s="1"/>
  <c r="U216" i="4" s="1"/>
  <c r="Q215" i="4"/>
  <c r="S215" i="4" s="1"/>
  <c r="Q214" i="4"/>
  <c r="S214" i="4" s="1"/>
  <c r="Q213" i="4"/>
  <c r="R213" i="4" s="1"/>
  <c r="T213" i="4" s="1"/>
  <c r="U213" i="4" s="1"/>
  <c r="Q212" i="4"/>
  <c r="S212" i="4" s="1"/>
  <c r="Q211" i="4"/>
  <c r="S211" i="4" s="1"/>
  <c r="Q210" i="4"/>
  <c r="S210" i="4" s="1"/>
  <c r="Q209" i="4"/>
  <c r="R209" i="4" s="1"/>
  <c r="T209" i="4" s="1"/>
  <c r="U209" i="4" s="1"/>
  <c r="Q208" i="4"/>
  <c r="S208" i="4" s="1"/>
  <c r="Q207" i="4"/>
  <c r="S207" i="4" s="1"/>
  <c r="Q206" i="4"/>
  <c r="S206" i="4" s="1"/>
  <c r="Q205" i="4"/>
  <c r="R205" i="4" s="1"/>
  <c r="T205" i="4" s="1"/>
  <c r="U205" i="4" s="1"/>
  <c r="Q204" i="4"/>
  <c r="R204" i="4" s="1"/>
  <c r="T204" i="4" s="1"/>
  <c r="U204" i="4" s="1"/>
  <c r="Q203" i="4"/>
  <c r="S203" i="4" s="1"/>
  <c r="Q202" i="4"/>
  <c r="S202" i="4" s="1"/>
  <c r="Q201" i="4"/>
  <c r="R201" i="4" s="1"/>
  <c r="T201" i="4" s="1"/>
  <c r="U201" i="4" s="1"/>
  <c r="Q200" i="4"/>
  <c r="S200" i="4" s="1"/>
  <c r="Q199" i="4"/>
  <c r="S199" i="4" s="1"/>
  <c r="Q198" i="4"/>
  <c r="S198" i="4" s="1"/>
  <c r="Q197" i="4"/>
  <c r="R197" i="4" s="1"/>
  <c r="T197" i="4" s="1"/>
  <c r="U197" i="4" s="1"/>
  <c r="Q196" i="4"/>
  <c r="S196" i="4" s="1"/>
  <c r="Q195" i="4"/>
  <c r="S195" i="4" s="1"/>
  <c r="Q194" i="4"/>
  <c r="S194" i="4" s="1"/>
  <c r="Q193" i="4"/>
  <c r="S193" i="4" s="1"/>
  <c r="Q192" i="4"/>
  <c r="S192" i="4" s="1"/>
  <c r="R191" i="4"/>
  <c r="T191" i="4" s="1"/>
  <c r="U191" i="4" s="1"/>
  <c r="Q191" i="4"/>
  <c r="S191" i="4" s="1"/>
  <c r="Q190" i="4"/>
  <c r="S190" i="4" s="1"/>
  <c r="Q189" i="4"/>
  <c r="R189" i="4" s="1"/>
  <c r="T189" i="4" s="1"/>
  <c r="U189" i="4" s="1"/>
  <c r="Q188" i="4"/>
  <c r="S188" i="4" s="1"/>
  <c r="Q187" i="4"/>
  <c r="S187" i="4" s="1"/>
  <c r="Q186" i="4"/>
  <c r="S186" i="4" s="1"/>
  <c r="Q185" i="4"/>
  <c r="S185" i="4" s="1"/>
  <c r="Q184" i="4"/>
  <c r="S184" i="4" s="1"/>
  <c r="Q183" i="4"/>
  <c r="S183" i="4" s="1"/>
  <c r="S182" i="4"/>
  <c r="Q182" i="4"/>
  <c r="R182" i="4" s="1"/>
  <c r="T182" i="4" s="1"/>
  <c r="U182" i="4" s="1"/>
  <c r="Q181" i="4"/>
  <c r="R181" i="4" s="1"/>
  <c r="T181" i="4" s="1"/>
  <c r="U181" i="4" s="1"/>
  <c r="Q180" i="4"/>
  <c r="S180" i="4" s="1"/>
  <c r="Q179" i="4"/>
  <c r="S179" i="4" s="1"/>
  <c r="Q178" i="4"/>
  <c r="R178" i="4" s="1"/>
  <c r="T178" i="4" s="1"/>
  <c r="U178" i="4" s="1"/>
  <c r="Q177" i="4"/>
  <c r="S177" i="4" s="1"/>
  <c r="Q176" i="4"/>
  <c r="S176" i="4" s="1"/>
  <c r="Q175" i="4"/>
  <c r="S175" i="4" s="1"/>
  <c r="Q174" i="4"/>
  <c r="R174" i="4" s="1"/>
  <c r="T174" i="4" s="1"/>
  <c r="U174" i="4" s="1"/>
  <c r="Q173" i="4"/>
  <c r="S173" i="4" s="1"/>
  <c r="Q172" i="4"/>
  <c r="S172" i="4" s="1"/>
  <c r="Q171" i="4"/>
  <c r="S171" i="4" s="1"/>
  <c r="Q170" i="4"/>
  <c r="R170" i="4" s="1"/>
  <c r="T170" i="4" s="1"/>
  <c r="U170" i="4" s="1"/>
  <c r="Q169" i="4"/>
  <c r="S169" i="4" s="1"/>
  <c r="Q168" i="4"/>
  <c r="S168" i="4" s="1"/>
  <c r="Q167" i="4"/>
  <c r="S167" i="4" s="1"/>
  <c r="S166" i="4"/>
  <c r="Q166" i="4"/>
  <c r="R166" i="4" s="1"/>
  <c r="T166" i="4" s="1"/>
  <c r="U166" i="4" s="1"/>
  <c r="Q165" i="4"/>
  <c r="R165" i="4" s="1"/>
  <c r="T165" i="4" s="1"/>
  <c r="U165" i="4" s="1"/>
  <c r="Q164" i="4"/>
  <c r="S164" i="4" s="1"/>
  <c r="D164" i="4"/>
  <c r="C164" i="4"/>
  <c r="AB225" i="4"/>
  <c r="W225" i="4"/>
  <c r="Q225" i="4"/>
  <c r="R225" i="4" s="1"/>
  <c r="T225" i="4" s="1"/>
  <c r="U225" i="4" s="1"/>
  <c r="M225" i="4"/>
  <c r="L225" i="4"/>
  <c r="J225" i="4"/>
  <c r="G225" i="4"/>
  <c r="D225" i="4"/>
  <c r="C225" i="4"/>
  <c r="Q163" i="4"/>
  <c r="S163" i="4" s="1"/>
  <c r="Q162" i="4"/>
  <c r="R162" i="4" s="1"/>
  <c r="T162" i="4" s="1"/>
  <c r="U162" i="4" s="1"/>
  <c r="Q161" i="4"/>
  <c r="S161" i="4" s="1"/>
  <c r="Q160" i="4"/>
  <c r="R160" i="4" s="1"/>
  <c r="T160" i="4" s="1"/>
  <c r="U160" i="4" s="1"/>
  <c r="Q159" i="4"/>
  <c r="S159" i="4" s="1"/>
  <c r="Q158" i="4"/>
  <c r="R158" i="4" s="1"/>
  <c r="T158" i="4" s="1"/>
  <c r="U158" i="4" s="1"/>
  <c r="Q157" i="4"/>
  <c r="S157" i="4" s="1"/>
  <c r="Q156" i="4"/>
  <c r="R156" i="4" s="1"/>
  <c r="T156" i="4" s="1"/>
  <c r="U156" i="4" s="1"/>
  <c r="Q155" i="4"/>
  <c r="S155" i="4" s="1"/>
  <c r="Q154" i="4"/>
  <c r="R154" i="4" s="1"/>
  <c r="T154" i="4" s="1"/>
  <c r="U154" i="4" s="1"/>
  <c r="Q153" i="4"/>
  <c r="S153" i="4" s="1"/>
  <c r="Q152" i="4"/>
  <c r="R152" i="4" s="1"/>
  <c r="T152" i="4" s="1"/>
  <c r="U152" i="4" s="1"/>
  <c r="Q151" i="4"/>
  <c r="S151" i="4" s="1"/>
  <c r="Q150" i="4"/>
  <c r="R150" i="4" s="1"/>
  <c r="T150" i="4" s="1"/>
  <c r="U150" i="4" s="1"/>
  <c r="Q149" i="4"/>
  <c r="S149" i="4" s="1"/>
  <c r="Q148" i="4"/>
  <c r="R148" i="4" s="1"/>
  <c r="T148" i="4" s="1"/>
  <c r="U148" i="4" s="1"/>
  <c r="Q147" i="4"/>
  <c r="S147" i="4" s="1"/>
  <c r="Q146" i="4"/>
  <c r="R146" i="4" s="1"/>
  <c r="T146" i="4" s="1"/>
  <c r="U146" i="4" s="1"/>
  <c r="Q145" i="4"/>
  <c r="R145" i="4" s="1"/>
  <c r="T145" i="4" s="1"/>
  <c r="U145" i="4" s="1"/>
  <c r="Q144" i="4"/>
  <c r="S144" i="4" s="1"/>
  <c r="Q143" i="4"/>
  <c r="S143" i="4" s="1"/>
  <c r="Q142" i="4"/>
  <c r="R142" i="4" s="1"/>
  <c r="T142" i="4" s="1"/>
  <c r="U142" i="4" s="1"/>
  <c r="Q141" i="4"/>
  <c r="R141" i="4" s="1"/>
  <c r="T141" i="4" s="1"/>
  <c r="U141" i="4" s="1"/>
  <c r="Q140" i="4"/>
  <c r="S140" i="4" s="1"/>
  <c r="Q139" i="4"/>
  <c r="S139" i="4" s="1"/>
  <c r="Q138" i="4"/>
  <c r="R138" i="4" s="1"/>
  <c r="T138" i="4" s="1"/>
  <c r="U138" i="4" s="1"/>
  <c r="Q137" i="4"/>
  <c r="S137" i="4" s="1"/>
  <c r="Q136" i="4"/>
  <c r="S136" i="4" s="1"/>
  <c r="Q135" i="4"/>
  <c r="S135" i="4" s="1"/>
  <c r="Q134" i="4"/>
  <c r="R134" i="4" s="1"/>
  <c r="T134" i="4" s="1"/>
  <c r="U134" i="4" s="1"/>
  <c r="D134" i="4"/>
  <c r="C134" i="4"/>
  <c r="Q133" i="4"/>
  <c r="S133" i="4" s="1"/>
  <c r="Q132" i="4"/>
  <c r="S132" i="4" s="1"/>
  <c r="Q131" i="4"/>
  <c r="R131" i="4" s="1"/>
  <c r="T131" i="4" s="1"/>
  <c r="U131" i="4" s="1"/>
  <c r="Q130" i="4"/>
  <c r="S130" i="4" s="1"/>
  <c r="Q129" i="4"/>
  <c r="S129" i="4" s="1"/>
  <c r="Q128" i="4"/>
  <c r="R128" i="4" s="1"/>
  <c r="T128" i="4" s="1"/>
  <c r="U128" i="4" s="1"/>
  <c r="Q127" i="4"/>
  <c r="S127" i="4" s="1"/>
  <c r="Q126" i="4"/>
  <c r="R126" i="4" s="1"/>
  <c r="T126" i="4" s="1"/>
  <c r="U126" i="4" s="1"/>
  <c r="Q125" i="4"/>
  <c r="S125" i="4" s="1"/>
  <c r="Q124" i="4"/>
  <c r="S124" i="4" s="1"/>
  <c r="Q123" i="4"/>
  <c r="S123" i="4" s="1"/>
  <c r="Q122" i="4"/>
  <c r="R122" i="4" s="1"/>
  <c r="T122" i="4" s="1"/>
  <c r="U122" i="4" s="1"/>
  <c r="Q121" i="4"/>
  <c r="S121" i="4" s="1"/>
  <c r="Q120" i="4"/>
  <c r="S120" i="4" s="1"/>
  <c r="Q119" i="4"/>
  <c r="S119" i="4" s="1"/>
  <c r="Q118" i="4"/>
  <c r="R118" i="4" s="1"/>
  <c r="T118" i="4" s="1"/>
  <c r="U118" i="4" s="1"/>
  <c r="Q117" i="4"/>
  <c r="S117" i="4" s="1"/>
  <c r="Q116" i="4"/>
  <c r="S116" i="4" s="1"/>
  <c r="Q115" i="4"/>
  <c r="S115" i="4" s="1"/>
  <c r="Q114" i="4"/>
  <c r="R114" i="4" s="1"/>
  <c r="T114" i="4" s="1"/>
  <c r="U114" i="4" s="1"/>
  <c r="Q113" i="4"/>
  <c r="S113" i="4" s="1"/>
  <c r="Q112" i="4"/>
  <c r="R112" i="4" s="1"/>
  <c r="T112" i="4" s="1"/>
  <c r="U112" i="4" s="1"/>
  <c r="Q111" i="4"/>
  <c r="S111" i="4" s="1"/>
  <c r="Q110" i="4"/>
  <c r="R110" i="4" s="1"/>
  <c r="T110" i="4" s="1"/>
  <c r="U110" i="4" s="1"/>
  <c r="Q109" i="4"/>
  <c r="R109" i="4" s="1"/>
  <c r="T109" i="4" s="1"/>
  <c r="U109" i="4" s="1"/>
  <c r="Q108" i="4"/>
  <c r="S108" i="4" s="1"/>
  <c r="Q107" i="4"/>
  <c r="S107" i="4" s="1"/>
  <c r="Q106" i="4"/>
  <c r="R106" i="4" s="1"/>
  <c r="T106" i="4" s="1"/>
  <c r="U106" i="4" s="1"/>
  <c r="Q105" i="4"/>
  <c r="S105" i="4" s="1"/>
  <c r="Q104" i="4"/>
  <c r="R104" i="4" s="1"/>
  <c r="T104" i="4" s="1"/>
  <c r="U104" i="4" s="1"/>
  <c r="D104" i="4"/>
  <c r="C104" i="4"/>
  <c r="Q103" i="4"/>
  <c r="S103" i="4" s="1"/>
  <c r="Q102" i="4"/>
  <c r="R102" i="4" s="1"/>
  <c r="T102" i="4" s="1"/>
  <c r="U102" i="4" s="1"/>
  <c r="Q101" i="4"/>
  <c r="S101" i="4" s="1"/>
  <c r="Q100" i="4"/>
  <c r="S100" i="4" s="1"/>
  <c r="Q99" i="4"/>
  <c r="S99" i="4" s="1"/>
  <c r="Q98" i="4"/>
  <c r="R98" i="4" s="1"/>
  <c r="T98" i="4" s="1"/>
  <c r="U98" i="4" s="1"/>
  <c r="Q97" i="4"/>
  <c r="S97" i="4" s="1"/>
  <c r="Q96" i="4"/>
  <c r="S96" i="4" s="1"/>
  <c r="Q95" i="4"/>
  <c r="R95" i="4" s="1"/>
  <c r="T95" i="4" s="1"/>
  <c r="U95" i="4" s="1"/>
  <c r="Q94" i="4"/>
  <c r="S94" i="4" s="1"/>
  <c r="Q93" i="4"/>
  <c r="S93" i="4" s="1"/>
  <c r="Q92" i="4"/>
  <c r="S92" i="4" s="1"/>
  <c r="Q91" i="4"/>
  <c r="S91" i="4" s="1"/>
  <c r="Q90" i="4"/>
  <c r="S90" i="4" s="1"/>
  <c r="Q89" i="4"/>
  <c r="R89" i="4" s="1"/>
  <c r="T89" i="4" s="1"/>
  <c r="U89" i="4" s="1"/>
  <c r="Q88" i="4"/>
  <c r="S88" i="4" s="1"/>
  <c r="Q87" i="4"/>
  <c r="S87" i="4" s="1"/>
  <c r="Q86" i="4"/>
  <c r="S86" i="4" s="1"/>
  <c r="Q85" i="4"/>
  <c r="R85" i="4" s="1"/>
  <c r="T85" i="4" s="1"/>
  <c r="U85" i="4" s="1"/>
  <c r="Q84" i="4"/>
  <c r="S84" i="4" s="1"/>
  <c r="Q83" i="4"/>
  <c r="S83" i="4" s="1"/>
  <c r="Q82" i="4"/>
  <c r="S82" i="4" s="1"/>
  <c r="Q81" i="4"/>
  <c r="R81" i="4" s="1"/>
  <c r="T81" i="4" s="1"/>
  <c r="U81" i="4" s="1"/>
  <c r="Q80" i="4"/>
  <c r="S80" i="4" s="1"/>
  <c r="Q79" i="4"/>
  <c r="S79" i="4" s="1"/>
  <c r="Q78" i="4"/>
  <c r="S78" i="4" s="1"/>
  <c r="Q77" i="4"/>
  <c r="R77" i="4" s="1"/>
  <c r="T77" i="4" s="1"/>
  <c r="U77" i="4" s="1"/>
  <c r="Q76" i="4"/>
  <c r="R76" i="4" s="1"/>
  <c r="T76" i="4" s="1"/>
  <c r="U76" i="4" s="1"/>
  <c r="Q75" i="4"/>
  <c r="S75" i="4" s="1"/>
  <c r="Q74" i="4"/>
  <c r="S74" i="4" s="1"/>
  <c r="Q73" i="4"/>
  <c r="R73" i="4" s="1"/>
  <c r="T73" i="4" s="1"/>
  <c r="U73" i="4" s="1"/>
  <c r="Q72" i="4"/>
  <c r="S72" i="4" s="1"/>
  <c r="Q71" i="4"/>
  <c r="R71" i="4" s="1"/>
  <c r="T71" i="4" s="1"/>
  <c r="U71" i="4" s="1"/>
  <c r="D71" i="4"/>
  <c r="C71" i="4"/>
  <c r="Q70" i="4"/>
  <c r="S70" i="4" s="1"/>
  <c r="Q69" i="4"/>
  <c r="S69" i="4" s="1"/>
  <c r="Q68" i="4"/>
  <c r="S68" i="4" s="1"/>
  <c r="Q67" i="4"/>
  <c r="S67" i="4" s="1"/>
  <c r="Q66" i="4"/>
  <c r="S66" i="4" s="1"/>
  <c r="Q65" i="4"/>
  <c r="S65" i="4" s="1"/>
  <c r="Q64" i="4"/>
  <c r="S64" i="4" s="1"/>
  <c r="Q63" i="4"/>
  <c r="S63" i="4" s="1"/>
  <c r="Q62" i="4"/>
  <c r="S62" i="4" s="1"/>
  <c r="Q61" i="4"/>
  <c r="S61" i="4" s="1"/>
  <c r="Q60" i="4"/>
  <c r="S60" i="4" s="1"/>
  <c r="Q59" i="4"/>
  <c r="R59" i="4" s="1"/>
  <c r="T59" i="4" s="1"/>
  <c r="U59" i="4" s="1"/>
  <c r="Q58" i="4"/>
  <c r="S58" i="4" s="1"/>
  <c r="Q57" i="4"/>
  <c r="R57" i="4" s="1"/>
  <c r="T57" i="4" s="1"/>
  <c r="U57" i="4" s="1"/>
  <c r="Q56" i="4"/>
  <c r="S56" i="4" s="1"/>
  <c r="Q55" i="4"/>
  <c r="R55" i="4" s="1"/>
  <c r="T55" i="4" s="1"/>
  <c r="U55" i="4" s="1"/>
  <c r="Q54" i="4"/>
  <c r="S54" i="4" s="1"/>
  <c r="Q53" i="4"/>
  <c r="R53" i="4" s="1"/>
  <c r="T53" i="4" s="1"/>
  <c r="U53" i="4" s="1"/>
  <c r="Q52" i="4"/>
  <c r="S52" i="4" s="1"/>
  <c r="Q51" i="4"/>
  <c r="R51" i="4" s="1"/>
  <c r="T51" i="4" s="1"/>
  <c r="U51" i="4" s="1"/>
  <c r="Q50" i="4"/>
  <c r="S50" i="4" s="1"/>
  <c r="Q49" i="4"/>
  <c r="S49" i="4" s="1"/>
  <c r="Q48" i="4"/>
  <c r="S48" i="4" s="1"/>
  <c r="Q47" i="4"/>
  <c r="R47" i="4" s="1"/>
  <c r="T47" i="4" s="1"/>
  <c r="U47" i="4" s="1"/>
  <c r="Q46" i="4"/>
  <c r="S46" i="4" s="1"/>
  <c r="Q45" i="4"/>
  <c r="S45" i="4" s="1"/>
  <c r="Q44" i="4"/>
  <c r="S44" i="4" s="1"/>
  <c r="Q43" i="4"/>
  <c r="R43" i="4" s="1"/>
  <c r="T43" i="4" s="1"/>
  <c r="U43" i="4" s="1"/>
  <c r="Q42" i="4"/>
  <c r="S42" i="4" s="1"/>
  <c r="Q41" i="4"/>
  <c r="R41" i="4" s="1"/>
  <c r="T41" i="4" s="1"/>
  <c r="U41" i="4" s="1"/>
  <c r="D41" i="4"/>
  <c r="C41" i="4"/>
  <c r="Q40" i="4"/>
  <c r="S40" i="4" s="1"/>
  <c r="Q39" i="4"/>
  <c r="S39" i="4" s="1"/>
  <c r="Q38" i="4"/>
  <c r="R38" i="4" s="1"/>
  <c r="T38" i="4" s="1"/>
  <c r="U38" i="4" s="1"/>
  <c r="Q37" i="4"/>
  <c r="R37" i="4" s="1"/>
  <c r="T37" i="4" s="1"/>
  <c r="U37" i="4" s="1"/>
  <c r="Q36" i="4"/>
  <c r="S36" i="4" s="1"/>
  <c r="Q35" i="4"/>
  <c r="S35" i="4" s="1"/>
  <c r="Q34" i="4"/>
  <c r="S34" i="4" s="1"/>
  <c r="Q33" i="4"/>
  <c r="S33" i="4" s="1"/>
  <c r="Q32" i="4"/>
  <c r="S32" i="4" s="1"/>
  <c r="Q31" i="4"/>
  <c r="R31" i="4" s="1"/>
  <c r="T31" i="4" s="1"/>
  <c r="U31" i="4" s="1"/>
  <c r="Q30" i="4"/>
  <c r="S30" i="4" s="1"/>
  <c r="Q29" i="4"/>
  <c r="R29" i="4" s="1"/>
  <c r="T29" i="4" s="1"/>
  <c r="U29" i="4" s="1"/>
  <c r="Q28" i="4"/>
  <c r="S28" i="4" s="1"/>
  <c r="Q27" i="4"/>
  <c r="R27" i="4" s="1"/>
  <c r="T27" i="4" s="1"/>
  <c r="U27" i="4" s="1"/>
  <c r="Q26" i="4"/>
  <c r="S26" i="4" s="1"/>
  <c r="Q25" i="4"/>
  <c r="R25" i="4" s="1"/>
  <c r="T25" i="4" s="1"/>
  <c r="U25" i="4" s="1"/>
  <c r="Q24" i="4"/>
  <c r="S24" i="4" s="1"/>
  <c r="Q23" i="4"/>
  <c r="S23" i="4" s="1"/>
  <c r="Q22" i="4"/>
  <c r="S22" i="4" s="1"/>
  <c r="Q21" i="4"/>
  <c r="R21" i="4" s="1"/>
  <c r="T21" i="4" s="1"/>
  <c r="U21" i="4" s="1"/>
  <c r="Q20" i="4"/>
  <c r="R20" i="4" s="1"/>
  <c r="T20" i="4" s="1"/>
  <c r="U20" i="4" s="1"/>
  <c r="Q19" i="4"/>
  <c r="R19" i="4" s="1"/>
  <c r="T19" i="4" s="1"/>
  <c r="U19" i="4" s="1"/>
  <c r="Q18" i="4"/>
  <c r="S18" i="4" s="1"/>
  <c r="Q17" i="4"/>
  <c r="R17" i="4" s="1"/>
  <c r="T17" i="4" s="1"/>
  <c r="U17" i="4" s="1"/>
  <c r="Q16" i="4"/>
  <c r="S16" i="4" s="1"/>
  <c r="Q15" i="4"/>
  <c r="S15" i="4" s="1"/>
  <c r="Q14" i="4"/>
  <c r="S14" i="4" s="1"/>
  <c r="Q13" i="4"/>
  <c r="R13" i="4" s="1"/>
  <c r="T13" i="4" s="1"/>
  <c r="U13" i="4" s="1"/>
  <c r="Q12" i="4"/>
  <c r="S12" i="4" s="1"/>
  <c r="Q11" i="4"/>
  <c r="R11" i="4" s="1"/>
  <c r="T11" i="4" s="1"/>
  <c r="U11" i="4" s="1"/>
  <c r="D11" i="4"/>
  <c r="C11" i="4"/>
  <c r="AB85" i="1"/>
  <c r="AB86" i="1"/>
  <c r="AB87" i="1"/>
  <c r="AB88" i="1"/>
  <c r="AB89" i="1"/>
  <c r="AB90" i="1"/>
  <c r="AB91" i="1"/>
  <c r="AB92" i="1"/>
  <c r="AB93" i="1"/>
  <c r="W85" i="1"/>
  <c r="W86" i="1"/>
  <c r="W87" i="1"/>
  <c r="W88" i="1"/>
  <c r="W89" i="1"/>
  <c r="W90" i="1"/>
  <c r="W91" i="1"/>
  <c r="W92" i="1"/>
  <c r="W93" i="1"/>
  <c r="L85" i="1"/>
  <c r="M85" i="1"/>
  <c r="L86" i="1"/>
  <c r="M86" i="1"/>
  <c r="L87" i="1"/>
  <c r="M87" i="1"/>
  <c r="L88" i="1"/>
  <c r="M88" i="1"/>
  <c r="L89" i="1"/>
  <c r="M89" i="1"/>
  <c r="L90" i="1"/>
  <c r="M90" i="1"/>
  <c r="L91" i="1"/>
  <c r="M91" i="1"/>
  <c r="L92" i="1"/>
  <c r="M92" i="1"/>
  <c r="L93" i="1"/>
  <c r="M93" i="1"/>
  <c r="J85" i="1"/>
  <c r="J86" i="1"/>
  <c r="J87" i="1"/>
  <c r="J88" i="1"/>
  <c r="J89" i="1"/>
  <c r="J90" i="1"/>
  <c r="J91" i="1"/>
  <c r="J92" i="1"/>
  <c r="J93" i="1"/>
  <c r="G85" i="1"/>
  <c r="G86" i="1"/>
  <c r="G87" i="1"/>
  <c r="G88" i="1"/>
  <c r="G89" i="1"/>
  <c r="G90" i="1"/>
  <c r="G91" i="1"/>
  <c r="G92" i="1"/>
  <c r="G93" i="1"/>
  <c r="Q93" i="1"/>
  <c r="S93" i="1" s="1"/>
  <c r="Q92" i="1"/>
  <c r="S92" i="1" s="1"/>
  <c r="Q91" i="1"/>
  <c r="R91" i="1" s="1"/>
  <c r="T91" i="1" s="1"/>
  <c r="U91" i="1" s="1"/>
  <c r="Q90" i="1"/>
  <c r="S90" i="1" s="1"/>
  <c r="Q89" i="1"/>
  <c r="S89" i="1" s="1"/>
  <c r="Q88" i="1"/>
  <c r="S88" i="1" s="1"/>
  <c r="Q87" i="1"/>
  <c r="S87" i="1" s="1"/>
  <c r="Q86" i="1"/>
  <c r="S86" i="1" s="1"/>
  <c r="Q85" i="1"/>
  <c r="S85" i="1" s="1"/>
  <c r="AB84" i="1"/>
  <c r="W84" i="1"/>
  <c r="Q84" i="1"/>
  <c r="S84" i="1" s="1"/>
  <c r="M84" i="1"/>
  <c r="L84" i="1"/>
  <c r="J84" i="1"/>
  <c r="G84"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Q83" i="1"/>
  <c r="S83" i="1" s="1"/>
  <c r="Q82" i="1"/>
  <c r="R82" i="1" s="1"/>
  <c r="T82" i="1" s="1"/>
  <c r="U82" i="1" s="1"/>
  <c r="Q81" i="1"/>
  <c r="S81" i="1" s="1"/>
  <c r="Q80" i="1"/>
  <c r="S80" i="1" s="1"/>
  <c r="Q79" i="1"/>
  <c r="S79" i="1" s="1"/>
  <c r="Q78" i="1"/>
  <c r="R78" i="1" s="1"/>
  <c r="T78" i="1" s="1"/>
  <c r="U78" i="1" s="1"/>
  <c r="Q77" i="1"/>
  <c r="S77" i="1" s="1"/>
  <c r="Q76" i="1"/>
  <c r="R76" i="1" s="1"/>
  <c r="T76" i="1" s="1"/>
  <c r="U76" i="1" s="1"/>
  <c r="Q75" i="1"/>
  <c r="S75" i="1" s="1"/>
  <c r="Q74" i="1"/>
  <c r="S74" i="1" s="1"/>
  <c r="Q73" i="1"/>
  <c r="S73" i="1" s="1"/>
  <c r="Q72" i="1"/>
  <c r="R72" i="1" s="1"/>
  <c r="T72" i="1" s="1"/>
  <c r="U72" i="1" s="1"/>
  <c r="Q71" i="1"/>
  <c r="S71" i="1" s="1"/>
  <c r="Q70" i="1"/>
  <c r="S70" i="1" s="1"/>
  <c r="Q69" i="1"/>
  <c r="S69" i="1" s="1"/>
  <c r="Q68" i="1"/>
  <c r="R68" i="1" s="1"/>
  <c r="T68" i="1" s="1"/>
  <c r="U68" i="1" s="1"/>
  <c r="Q67" i="1"/>
  <c r="S67" i="1" s="1"/>
  <c r="Q66" i="1"/>
  <c r="S66" i="1" s="1"/>
  <c r="Q65" i="1"/>
  <c r="S65" i="1" s="1"/>
  <c r="Q64" i="1"/>
  <c r="S64" i="1" s="1"/>
  <c r="Q63" i="1"/>
  <c r="S63" i="1" s="1"/>
  <c r="Q62" i="1"/>
  <c r="S62" i="1" s="1"/>
  <c r="Q61" i="1"/>
  <c r="S61" i="1" s="1"/>
  <c r="Q60" i="1"/>
  <c r="S60" i="1" s="1"/>
  <c r="Q59" i="1"/>
  <c r="S59" i="1" s="1"/>
  <c r="Q58" i="1"/>
  <c r="S58" i="1" s="1"/>
  <c r="Q54" i="1"/>
  <c r="R54" i="1" s="1"/>
  <c r="T54" i="1" s="1"/>
  <c r="U54" i="1" s="1"/>
  <c r="Q57" i="1"/>
  <c r="S57" i="1" s="1"/>
  <c r="Q56" i="1"/>
  <c r="S56" i="1" s="1"/>
  <c r="Q55" i="1"/>
  <c r="S55" i="1" s="1"/>
  <c r="Q53" i="1"/>
  <c r="R53" i="1" s="1"/>
  <c r="T53" i="1" s="1"/>
  <c r="U53" i="1" s="1"/>
  <c r="Q52" i="1"/>
  <c r="S52" i="1" s="1"/>
  <c r="Q51" i="1"/>
  <c r="S51" i="1" s="1"/>
  <c r="Q50" i="1"/>
  <c r="S50" i="1" s="1"/>
  <c r="Q49" i="1"/>
  <c r="R49" i="1" s="1"/>
  <c r="T49" i="1" s="1"/>
  <c r="U49" i="1" s="1"/>
  <c r="Q48" i="1"/>
  <c r="S48" i="1" s="1"/>
  <c r="Q47" i="1"/>
  <c r="S47" i="1" s="1"/>
  <c r="Q46" i="1"/>
  <c r="S46" i="1" s="1"/>
  <c r="AB42" i="1"/>
  <c r="W42" i="1"/>
  <c r="Q42" i="1"/>
  <c r="S42" i="1" s="1"/>
  <c r="M42" i="1"/>
  <c r="L42" i="1"/>
  <c r="J42" i="1"/>
  <c r="G42" i="1"/>
  <c r="AB22" i="1"/>
  <c r="AB23" i="1"/>
  <c r="AB24" i="1"/>
  <c r="AB25" i="1"/>
  <c r="AB26" i="1"/>
  <c r="AB27" i="1"/>
  <c r="AB28" i="1"/>
  <c r="AB29" i="1"/>
  <c r="AB30" i="1"/>
  <c r="AB31" i="1"/>
  <c r="AB32" i="1"/>
  <c r="AB33" i="1"/>
  <c r="AB34" i="1"/>
  <c r="AB35" i="1"/>
  <c r="AB36" i="1"/>
  <c r="AB37" i="1"/>
  <c r="AB38" i="1"/>
  <c r="AB39" i="1"/>
  <c r="AB40" i="1"/>
  <c r="AB41" i="1"/>
  <c r="AB43" i="1"/>
  <c r="AB44" i="1"/>
  <c r="AB45" i="1"/>
  <c r="W22" i="1"/>
  <c r="W23" i="1"/>
  <c r="W24" i="1"/>
  <c r="W25" i="1"/>
  <c r="W26" i="1"/>
  <c r="W27" i="1"/>
  <c r="W28" i="1"/>
  <c r="W29" i="1"/>
  <c r="W30" i="1"/>
  <c r="W31" i="1"/>
  <c r="W32" i="1"/>
  <c r="W33" i="1"/>
  <c r="W34" i="1"/>
  <c r="W35" i="1"/>
  <c r="W36" i="1"/>
  <c r="W37" i="1"/>
  <c r="W38" i="1"/>
  <c r="W39" i="1"/>
  <c r="W40" i="1"/>
  <c r="W41" i="1"/>
  <c r="W43" i="1"/>
  <c r="W44" i="1"/>
  <c r="W45"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3" i="1"/>
  <c r="M43" i="1"/>
  <c r="L44" i="1"/>
  <c r="M44" i="1"/>
  <c r="L45" i="1"/>
  <c r="M45" i="1"/>
  <c r="J22" i="1"/>
  <c r="J23" i="1"/>
  <c r="J24" i="1"/>
  <c r="J25" i="1"/>
  <c r="J26" i="1"/>
  <c r="J27" i="1"/>
  <c r="J28" i="1"/>
  <c r="J29" i="1"/>
  <c r="J30" i="1"/>
  <c r="J31" i="1"/>
  <c r="J32" i="1"/>
  <c r="J33" i="1"/>
  <c r="J34" i="1"/>
  <c r="J35" i="1"/>
  <c r="J36" i="1"/>
  <c r="J37" i="1"/>
  <c r="J38" i="1"/>
  <c r="J39" i="1"/>
  <c r="J40" i="1"/>
  <c r="J41" i="1"/>
  <c r="J43" i="1"/>
  <c r="J44" i="1"/>
  <c r="J45" i="1"/>
  <c r="G22" i="1"/>
  <c r="G23" i="1"/>
  <c r="G24" i="1"/>
  <c r="G25" i="1"/>
  <c r="G26" i="1"/>
  <c r="G27" i="1"/>
  <c r="G28" i="1"/>
  <c r="G29" i="1"/>
  <c r="G30" i="1"/>
  <c r="G31" i="1"/>
  <c r="G32" i="1"/>
  <c r="G33" i="1"/>
  <c r="G34" i="1"/>
  <c r="G35" i="1"/>
  <c r="G36" i="1"/>
  <c r="G37" i="1"/>
  <c r="G38" i="1"/>
  <c r="G39" i="1"/>
  <c r="G40" i="1"/>
  <c r="G41" i="1"/>
  <c r="G43" i="1"/>
  <c r="G44" i="1"/>
  <c r="G45" i="1"/>
  <c r="Q45" i="1"/>
  <c r="S45" i="1" s="1"/>
  <c r="Q44" i="1"/>
  <c r="S44" i="1" s="1"/>
  <c r="Q43" i="1"/>
  <c r="S43" i="1" s="1"/>
  <c r="Q41" i="1"/>
  <c r="S41" i="1" s="1"/>
  <c r="Q40" i="1"/>
  <c r="S40" i="1" s="1"/>
  <c r="Q39" i="1"/>
  <c r="S39" i="1" s="1"/>
  <c r="Q38" i="1"/>
  <c r="S38" i="1" s="1"/>
  <c r="Q37" i="1"/>
  <c r="S37" i="1" s="1"/>
  <c r="Q36" i="1"/>
  <c r="S36" i="1" s="1"/>
  <c r="Q35" i="1"/>
  <c r="S35" i="1" s="1"/>
  <c r="Q34" i="1"/>
  <c r="S34" i="1" s="1"/>
  <c r="Q30" i="1"/>
  <c r="S30" i="1" s="1"/>
  <c r="S223" i="4" l="1"/>
  <c r="S174" i="4"/>
  <c r="R177" i="4"/>
  <c r="T177" i="4" s="1"/>
  <c r="U177" i="4" s="1"/>
  <c r="R215" i="4"/>
  <c r="T215" i="4" s="1"/>
  <c r="U215" i="4" s="1"/>
  <c r="R218" i="4"/>
  <c r="T218" i="4" s="1"/>
  <c r="U218" i="4" s="1"/>
  <c r="R206" i="4"/>
  <c r="T206" i="4" s="1"/>
  <c r="U206" i="4" s="1"/>
  <c r="S213" i="4"/>
  <c r="R224" i="4"/>
  <c r="T224" i="4" s="1"/>
  <c r="U224" i="4" s="1"/>
  <c r="R184" i="4"/>
  <c r="T184" i="4" s="1"/>
  <c r="U184" i="4" s="1"/>
  <c r="R187" i="4"/>
  <c r="T187" i="4" s="1"/>
  <c r="U187" i="4" s="1"/>
  <c r="S197" i="4"/>
  <c r="S204" i="4"/>
  <c r="R169" i="4"/>
  <c r="T169" i="4" s="1"/>
  <c r="U169" i="4" s="1"/>
  <c r="S189" i="4"/>
  <c r="R200" i="4"/>
  <c r="T200" i="4" s="1"/>
  <c r="U200" i="4" s="1"/>
  <c r="S216" i="4"/>
  <c r="R175" i="4"/>
  <c r="T175" i="4" s="1"/>
  <c r="U175" i="4" s="1"/>
  <c r="S205" i="4"/>
  <c r="R214" i="4"/>
  <c r="T214" i="4" s="1"/>
  <c r="U214" i="4" s="1"/>
  <c r="S165" i="4"/>
  <c r="R167" i="4"/>
  <c r="T167" i="4" s="1"/>
  <c r="U167" i="4" s="1"/>
  <c r="S181" i="4"/>
  <c r="R183" i="4"/>
  <c r="T183" i="4" s="1"/>
  <c r="U183" i="4" s="1"/>
  <c r="R188" i="4"/>
  <c r="T188" i="4" s="1"/>
  <c r="U188" i="4" s="1"/>
  <c r="R192" i="4"/>
  <c r="T192" i="4" s="1"/>
  <c r="U192" i="4" s="1"/>
  <c r="R198" i="4"/>
  <c r="T198" i="4" s="1"/>
  <c r="U198" i="4" s="1"/>
  <c r="R208" i="4"/>
  <c r="T208" i="4" s="1"/>
  <c r="U208" i="4" s="1"/>
  <c r="R219" i="4"/>
  <c r="T219" i="4" s="1"/>
  <c r="U219" i="4" s="1"/>
  <c r="R222" i="4"/>
  <c r="T222" i="4" s="1"/>
  <c r="U222" i="4" s="1"/>
  <c r="S170" i="4"/>
  <c r="R171" i="4"/>
  <c r="T171" i="4" s="1"/>
  <c r="U171" i="4" s="1"/>
  <c r="R173" i="4"/>
  <c r="T173" i="4" s="1"/>
  <c r="U173" i="4" s="1"/>
  <c r="R185" i="4"/>
  <c r="T185" i="4" s="1"/>
  <c r="U185" i="4" s="1"/>
  <c r="R193" i="4"/>
  <c r="T193" i="4" s="1"/>
  <c r="U193" i="4" s="1"/>
  <c r="R196" i="4"/>
  <c r="T196" i="4" s="1"/>
  <c r="U196" i="4" s="1"/>
  <c r="S209" i="4"/>
  <c r="R210" i="4"/>
  <c r="T210" i="4" s="1"/>
  <c r="U210" i="4" s="1"/>
  <c r="R212" i="4"/>
  <c r="T212" i="4" s="1"/>
  <c r="U212" i="4" s="1"/>
  <c r="R220" i="4"/>
  <c r="T220" i="4" s="1"/>
  <c r="U220" i="4" s="1"/>
  <c r="S178" i="4"/>
  <c r="R179" i="4"/>
  <c r="T179" i="4" s="1"/>
  <c r="U179" i="4" s="1"/>
  <c r="S201" i="4"/>
  <c r="R202" i="4"/>
  <c r="T202" i="4" s="1"/>
  <c r="U202" i="4" s="1"/>
  <c r="R195" i="4"/>
  <c r="T195" i="4" s="1"/>
  <c r="U195" i="4" s="1"/>
  <c r="R199" i="4"/>
  <c r="T199" i="4" s="1"/>
  <c r="U199" i="4" s="1"/>
  <c r="R203" i="4"/>
  <c r="T203" i="4" s="1"/>
  <c r="U203" i="4" s="1"/>
  <c r="R207" i="4"/>
  <c r="T207" i="4" s="1"/>
  <c r="U207" i="4" s="1"/>
  <c r="R211" i="4"/>
  <c r="T211" i="4" s="1"/>
  <c r="U211" i="4" s="1"/>
  <c r="R217" i="4"/>
  <c r="T217" i="4" s="1"/>
  <c r="U217" i="4" s="1"/>
  <c r="R221" i="4"/>
  <c r="T221" i="4" s="1"/>
  <c r="U221" i="4" s="1"/>
  <c r="S141" i="4"/>
  <c r="S225" i="4"/>
  <c r="S160" i="4"/>
  <c r="R194" i="4"/>
  <c r="T194" i="4" s="1"/>
  <c r="U194" i="4" s="1"/>
  <c r="R164" i="4"/>
  <c r="T164" i="4" s="1"/>
  <c r="U164" i="4" s="1"/>
  <c r="R168" i="4"/>
  <c r="T168" i="4" s="1"/>
  <c r="U168" i="4" s="1"/>
  <c r="R172" i="4"/>
  <c r="T172" i="4" s="1"/>
  <c r="U172" i="4" s="1"/>
  <c r="R176" i="4"/>
  <c r="T176" i="4" s="1"/>
  <c r="U176" i="4" s="1"/>
  <c r="R180" i="4"/>
  <c r="T180" i="4" s="1"/>
  <c r="U180" i="4" s="1"/>
  <c r="R186" i="4"/>
  <c r="T186" i="4" s="1"/>
  <c r="U186" i="4" s="1"/>
  <c r="R190" i="4"/>
  <c r="T190" i="4" s="1"/>
  <c r="U190" i="4" s="1"/>
  <c r="S134" i="4"/>
  <c r="S145" i="4"/>
  <c r="S146" i="4"/>
  <c r="S142" i="4"/>
  <c r="S150" i="4"/>
  <c r="R155" i="4"/>
  <c r="T155" i="4" s="1"/>
  <c r="U155" i="4" s="1"/>
  <c r="R163" i="4"/>
  <c r="T163" i="4" s="1"/>
  <c r="U163" i="4" s="1"/>
  <c r="S156" i="4"/>
  <c r="R137" i="4"/>
  <c r="T137" i="4" s="1"/>
  <c r="U137" i="4" s="1"/>
  <c r="S102" i="4"/>
  <c r="R113" i="4"/>
  <c r="T113" i="4" s="1"/>
  <c r="U113" i="4" s="1"/>
  <c r="R127" i="4"/>
  <c r="T127" i="4" s="1"/>
  <c r="U127" i="4" s="1"/>
  <c r="S128" i="4"/>
  <c r="S138" i="4"/>
  <c r="R149" i="4"/>
  <c r="T149" i="4" s="1"/>
  <c r="U149" i="4" s="1"/>
  <c r="R159" i="4"/>
  <c r="T159" i="4" s="1"/>
  <c r="U159" i="4" s="1"/>
  <c r="R140" i="4"/>
  <c r="T140" i="4" s="1"/>
  <c r="U140" i="4" s="1"/>
  <c r="R144" i="4"/>
  <c r="T144" i="4" s="1"/>
  <c r="U144" i="4" s="1"/>
  <c r="R143" i="4"/>
  <c r="T143" i="4" s="1"/>
  <c r="U143" i="4" s="1"/>
  <c r="R147" i="4"/>
  <c r="T147" i="4" s="1"/>
  <c r="U147" i="4" s="1"/>
  <c r="S148" i="4"/>
  <c r="R151" i="4"/>
  <c r="T151" i="4" s="1"/>
  <c r="U151" i="4" s="1"/>
  <c r="S152" i="4"/>
  <c r="R153" i="4"/>
  <c r="T153" i="4" s="1"/>
  <c r="U153" i="4" s="1"/>
  <c r="S154" i="4"/>
  <c r="R157" i="4"/>
  <c r="T157" i="4" s="1"/>
  <c r="U157" i="4" s="1"/>
  <c r="S158" i="4"/>
  <c r="R161" i="4"/>
  <c r="T161" i="4" s="1"/>
  <c r="U161" i="4" s="1"/>
  <c r="S162" i="4"/>
  <c r="R136" i="4"/>
  <c r="T136" i="4" s="1"/>
  <c r="U136" i="4" s="1"/>
  <c r="R135" i="4"/>
  <c r="T135" i="4" s="1"/>
  <c r="U135" i="4" s="1"/>
  <c r="R139" i="4"/>
  <c r="T139" i="4" s="1"/>
  <c r="U139" i="4" s="1"/>
  <c r="R105" i="4"/>
  <c r="T105" i="4" s="1"/>
  <c r="U105" i="4" s="1"/>
  <c r="S118" i="4"/>
  <c r="R124" i="4"/>
  <c r="T124" i="4" s="1"/>
  <c r="U124" i="4" s="1"/>
  <c r="S109" i="4"/>
  <c r="S110" i="4"/>
  <c r="S131" i="4"/>
  <c r="R132" i="4"/>
  <c r="T132" i="4" s="1"/>
  <c r="U132" i="4" s="1"/>
  <c r="R121" i="4"/>
  <c r="T121" i="4" s="1"/>
  <c r="U121" i="4" s="1"/>
  <c r="S106" i="4"/>
  <c r="R117" i="4"/>
  <c r="T117" i="4" s="1"/>
  <c r="U117" i="4" s="1"/>
  <c r="S122" i="4"/>
  <c r="R123" i="4"/>
  <c r="T123" i="4" s="1"/>
  <c r="U123" i="4" s="1"/>
  <c r="S114" i="4"/>
  <c r="R108" i="4"/>
  <c r="T108" i="4" s="1"/>
  <c r="U108" i="4" s="1"/>
  <c r="R116" i="4"/>
  <c r="T116" i="4" s="1"/>
  <c r="U116" i="4" s="1"/>
  <c r="R120" i="4"/>
  <c r="T120" i="4" s="1"/>
  <c r="U120" i="4" s="1"/>
  <c r="R130" i="4"/>
  <c r="T130" i="4" s="1"/>
  <c r="U130" i="4" s="1"/>
  <c r="S104" i="4"/>
  <c r="R111" i="4"/>
  <c r="T111" i="4" s="1"/>
  <c r="U111" i="4" s="1"/>
  <c r="S112" i="4"/>
  <c r="R115" i="4"/>
  <c r="T115" i="4" s="1"/>
  <c r="U115" i="4" s="1"/>
  <c r="R119" i="4"/>
  <c r="T119" i="4" s="1"/>
  <c r="U119" i="4" s="1"/>
  <c r="R125" i="4"/>
  <c r="T125" i="4" s="1"/>
  <c r="U125" i="4" s="1"/>
  <c r="S126" i="4"/>
  <c r="R129" i="4"/>
  <c r="T129" i="4" s="1"/>
  <c r="U129" i="4" s="1"/>
  <c r="R133" i="4"/>
  <c r="T133" i="4" s="1"/>
  <c r="U133" i="4" s="1"/>
  <c r="R107" i="4"/>
  <c r="T107" i="4" s="1"/>
  <c r="U107" i="4" s="1"/>
  <c r="R88" i="4"/>
  <c r="T88" i="4" s="1"/>
  <c r="U88" i="4" s="1"/>
  <c r="R103" i="4"/>
  <c r="T103" i="4" s="1"/>
  <c r="U103" i="4" s="1"/>
  <c r="R80" i="4"/>
  <c r="T80" i="4" s="1"/>
  <c r="U80" i="4" s="1"/>
  <c r="R94" i="4"/>
  <c r="T94" i="4" s="1"/>
  <c r="U94" i="4" s="1"/>
  <c r="S95" i="4"/>
  <c r="R101" i="4"/>
  <c r="T101" i="4" s="1"/>
  <c r="U101" i="4" s="1"/>
  <c r="R72" i="4"/>
  <c r="T72" i="4" s="1"/>
  <c r="U72" i="4" s="1"/>
  <c r="S85" i="4"/>
  <c r="R91" i="4"/>
  <c r="T91" i="4" s="1"/>
  <c r="U91" i="4" s="1"/>
  <c r="S76" i="4"/>
  <c r="S77" i="4"/>
  <c r="S98" i="4"/>
  <c r="R99" i="4"/>
  <c r="T99" i="4" s="1"/>
  <c r="U99" i="4" s="1"/>
  <c r="S51" i="4"/>
  <c r="R54" i="4"/>
  <c r="T54" i="4" s="1"/>
  <c r="U54" i="4" s="1"/>
  <c r="R60" i="4"/>
  <c r="T60" i="4" s="1"/>
  <c r="U60" i="4" s="1"/>
  <c r="R69" i="4"/>
  <c r="T69" i="4" s="1"/>
  <c r="U69" i="4" s="1"/>
  <c r="S73" i="4"/>
  <c r="R84" i="4"/>
  <c r="T84" i="4" s="1"/>
  <c r="U84" i="4" s="1"/>
  <c r="S89" i="4"/>
  <c r="R90" i="4"/>
  <c r="T90" i="4" s="1"/>
  <c r="U90" i="4" s="1"/>
  <c r="R64" i="4"/>
  <c r="T64" i="4" s="1"/>
  <c r="U64" i="4" s="1"/>
  <c r="S81" i="4"/>
  <c r="R75" i="4"/>
  <c r="T75" i="4" s="1"/>
  <c r="U75" i="4" s="1"/>
  <c r="R79" i="4"/>
  <c r="T79" i="4" s="1"/>
  <c r="U79" i="4" s="1"/>
  <c r="R83" i="4"/>
  <c r="T83" i="4" s="1"/>
  <c r="U83" i="4" s="1"/>
  <c r="R87" i="4"/>
  <c r="T87" i="4" s="1"/>
  <c r="U87" i="4" s="1"/>
  <c r="R93" i="4"/>
  <c r="T93" i="4" s="1"/>
  <c r="U93" i="4" s="1"/>
  <c r="R97" i="4"/>
  <c r="T97" i="4" s="1"/>
  <c r="U97" i="4" s="1"/>
  <c r="S71" i="4"/>
  <c r="R74" i="4"/>
  <c r="T74" i="4" s="1"/>
  <c r="U74" i="4" s="1"/>
  <c r="R78" i="4"/>
  <c r="T78" i="4" s="1"/>
  <c r="U78" i="4" s="1"/>
  <c r="R82" i="4"/>
  <c r="T82" i="4" s="1"/>
  <c r="U82" i="4" s="1"/>
  <c r="R86" i="4"/>
  <c r="T86" i="4" s="1"/>
  <c r="U86" i="4" s="1"/>
  <c r="R92" i="4"/>
  <c r="T92" i="4" s="1"/>
  <c r="U92" i="4" s="1"/>
  <c r="R96" i="4"/>
  <c r="T96" i="4" s="1"/>
  <c r="U96" i="4" s="1"/>
  <c r="R100" i="4"/>
  <c r="T100" i="4" s="1"/>
  <c r="U100" i="4" s="1"/>
  <c r="S20" i="4"/>
  <c r="S47" i="4"/>
  <c r="R50" i="4"/>
  <c r="T50" i="4" s="1"/>
  <c r="U50" i="4" s="1"/>
  <c r="R65" i="4"/>
  <c r="T65" i="4" s="1"/>
  <c r="U65" i="4" s="1"/>
  <c r="S43" i="4"/>
  <c r="R46" i="4"/>
  <c r="T46" i="4" s="1"/>
  <c r="U46" i="4" s="1"/>
  <c r="S59" i="4"/>
  <c r="R68" i="4"/>
  <c r="T68" i="4" s="1"/>
  <c r="U68" i="4" s="1"/>
  <c r="R42" i="4"/>
  <c r="T42" i="4" s="1"/>
  <c r="U42" i="4" s="1"/>
  <c r="S55" i="4"/>
  <c r="R58" i="4"/>
  <c r="T58" i="4" s="1"/>
  <c r="U58" i="4" s="1"/>
  <c r="R61" i="4"/>
  <c r="T61" i="4" s="1"/>
  <c r="U61" i="4" s="1"/>
  <c r="R45" i="4"/>
  <c r="T45" i="4" s="1"/>
  <c r="U45" i="4" s="1"/>
  <c r="R49" i="4"/>
  <c r="T49" i="4" s="1"/>
  <c r="U49" i="4" s="1"/>
  <c r="R63" i="4"/>
  <c r="T63" i="4" s="1"/>
  <c r="U63" i="4" s="1"/>
  <c r="R67" i="4"/>
  <c r="T67" i="4" s="1"/>
  <c r="U67" i="4" s="1"/>
  <c r="S41" i="4"/>
  <c r="R52" i="4"/>
  <c r="T52" i="4" s="1"/>
  <c r="U52" i="4" s="1"/>
  <c r="S53" i="4"/>
  <c r="R56" i="4"/>
  <c r="T56" i="4" s="1"/>
  <c r="U56" i="4" s="1"/>
  <c r="S57" i="4"/>
  <c r="R62" i="4"/>
  <c r="T62" i="4" s="1"/>
  <c r="U62" i="4" s="1"/>
  <c r="R66" i="4"/>
  <c r="T66" i="4" s="1"/>
  <c r="U66" i="4" s="1"/>
  <c r="R70" i="4"/>
  <c r="T70" i="4" s="1"/>
  <c r="U70" i="4" s="1"/>
  <c r="R44" i="4"/>
  <c r="T44" i="4" s="1"/>
  <c r="U44" i="4" s="1"/>
  <c r="R48" i="4"/>
  <c r="T48" i="4" s="1"/>
  <c r="U48" i="4" s="1"/>
  <c r="S29" i="4"/>
  <c r="R30" i="4"/>
  <c r="T30" i="4" s="1"/>
  <c r="U30" i="4" s="1"/>
  <c r="S31" i="4"/>
  <c r="R24" i="4"/>
  <c r="T24" i="4" s="1"/>
  <c r="U24" i="4" s="1"/>
  <c r="R35" i="4"/>
  <c r="T35" i="4" s="1"/>
  <c r="U35" i="4" s="1"/>
  <c r="S25" i="4"/>
  <c r="S38" i="4"/>
  <c r="R39" i="4"/>
  <c r="T39" i="4" s="1"/>
  <c r="U39" i="4" s="1"/>
  <c r="S13" i="4"/>
  <c r="R16" i="4"/>
  <c r="T16" i="4" s="1"/>
  <c r="U16" i="4" s="1"/>
  <c r="S21" i="4"/>
  <c r="R12" i="4"/>
  <c r="T12" i="4" s="1"/>
  <c r="U12" i="4" s="1"/>
  <c r="S17" i="4"/>
  <c r="R28" i="4"/>
  <c r="T28" i="4" s="1"/>
  <c r="U28" i="4" s="1"/>
  <c r="R34" i="4"/>
  <c r="T34" i="4" s="1"/>
  <c r="U34" i="4" s="1"/>
  <c r="R15" i="4"/>
  <c r="T15" i="4" s="1"/>
  <c r="U15" i="4" s="1"/>
  <c r="R23" i="4"/>
  <c r="T23" i="4" s="1"/>
  <c r="U23" i="4" s="1"/>
  <c r="R33" i="4"/>
  <c r="T33" i="4" s="1"/>
  <c r="U33" i="4" s="1"/>
  <c r="S11" i="4"/>
  <c r="R18" i="4"/>
  <c r="T18" i="4" s="1"/>
  <c r="U18" i="4" s="1"/>
  <c r="S19" i="4"/>
  <c r="R26" i="4"/>
  <c r="T26" i="4" s="1"/>
  <c r="U26" i="4" s="1"/>
  <c r="S27" i="4"/>
  <c r="R32" i="4"/>
  <c r="T32" i="4" s="1"/>
  <c r="U32" i="4" s="1"/>
  <c r="R36" i="4"/>
  <c r="T36" i="4" s="1"/>
  <c r="U36" i="4" s="1"/>
  <c r="S37" i="4"/>
  <c r="R40" i="4"/>
  <c r="T40" i="4" s="1"/>
  <c r="U40" i="4" s="1"/>
  <c r="R14" i="4"/>
  <c r="T14" i="4" s="1"/>
  <c r="U14" i="4" s="1"/>
  <c r="R22" i="4"/>
  <c r="T22" i="4" s="1"/>
  <c r="U22" i="4" s="1"/>
  <c r="S82" i="1"/>
  <c r="R71" i="1"/>
  <c r="T71" i="1" s="1"/>
  <c r="U71" i="1" s="1"/>
  <c r="R93" i="1"/>
  <c r="T93" i="1" s="1"/>
  <c r="U93" i="1" s="1"/>
  <c r="R66" i="1"/>
  <c r="T66" i="1" s="1"/>
  <c r="U66" i="1" s="1"/>
  <c r="S78" i="1"/>
  <c r="R81" i="1"/>
  <c r="T81" i="1" s="1"/>
  <c r="U81" i="1" s="1"/>
  <c r="R60" i="1"/>
  <c r="T60" i="1" s="1"/>
  <c r="U60" i="1" s="1"/>
  <c r="R69" i="1"/>
  <c r="T69" i="1" s="1"/>
  <c r="U69" i="1" s="1"/>
  <c r="S53" i="1"/>
  <c r="R67" i="1"/>
  <c r="T67" i="1" s="1"/>
  <c r="U67" i="1" s="1"/>
  <c r="R84" i="1"/>
  <c r="T84" i="1" s="1"/>
  <c r="U84" i="1" s="1"/>
  <c r="R89" i="1"/>
  <c r="T89" i="1" s="1"/>
  <c r="U89" i="1" s="1"/>
  <c r="R92" i="1"/>
  <c r="T92" i="1" s="1"/>
  <c r="U92" i="1" s="1"/>
  <c r="R44" i="1"/>
  <c r="T44" i="1" s="1"/>
  <c r="U44" i="1" s="1"/>
  <c r="S49" i="1"/>
  <c r="R58" i="1"/>
  <c r="T58" i="1" s="1"/>
  <c r="U58" i="1" s="1"/>
  <c r="R62" i="1"/>
  <c r="T62" i="1" s="1"/>
  <c r="U62" i="1" s="1"/>
  <c r="R65" i="1"/>
  <c r="T65" i="1" s="1"/>
  <c r="U65" i="1" s="1"/>
  <c r="R73" i="1"/>
  <c r="T73" i="1" s="1"/>
  <c r="U73" i="1" s="1"/>
  <c r="R88" i="1"/>
  <c r="T88" i="1" s="1"/>
  <c r="U88" i="1" s="1"/>
  <c r="R38" i="1"/>
  <c r="T38" i="1" s="1"/>
  <c r="U38" i="1" s="1"/>
  <c r="S54" i="1"/>
  <c r="S72" i="1"/>
  <c r="R74" i="1"/>
  <c r="T74" i="1" s="1"/>
  <c r="U74" i="1" s="1"/>
  <c r="R35" i="1"/>
  <c r="T35" i="1" s="1"/>
  <c r="U35" i="1" s="1"/>
  <c r="R40" i="1"/>
  <c r="T40" i="1" s="1"/>
  <c r="U40" i="1" s="1"/>
  <c r="R61" i="1"/>
  <c r="T61" i="1" s="1"/>
  <c r="U61" i="1" s="1"/>
  <c r="R64" i="1"/>
  <c r="T64" i="1" s="1"/>
  <c r="U64" i="1" s="1"/>
  <c r="S68" i="1"/>
  <c r="R77" i="1"/>
  <c r="T77" i="1" s="1"/>
  <c r="U77" i="1" s="1"/>
  <c r="R85" i="1"/>
  <c r="T85" i="1" s="1"/>
  <c r="U85" i="1" s="1"/>
  <c r="R87" i="1"/>
  <c r="T87" i="1" s="1"/>
  <c r="U87" i="1" s="1"/>
  <c r="R86" i="1"/>
  <c r="T86" i="1" s="1"/>
  <c r="U86" i="1" s="1"/>
  <c r="R90" i="1"/>
  <c r="T90" i="1" s="1"/>
  <c r="U90" i="1" s="1"/>
  <c r="S91" i="1"/>
  <c r="R80" i="1"/>
  <c r="T80" i="1" s="1"/>
  <c r="U80" i="1" s="1"/>
  <c r="R75" i="1"/>
  <c r="T75" i="1" s="1"/>
  <c r="U75" i="1" s="1"/>
  <c r="S76" i="1"/>
  <c r="R79" i="1"/>
  <c r="T79" i="1" s="1"/>
  <c r="U79" i="1" s="1"/>
  <c r="R83" i="1"/>
  <c r="T83" i="1" s="1"/>
  <c r="U83" i="1" s="1"/>
  <c r="R70" i="1"/>
  <c r="T70" i="1" s="1"/>
  <c r="U70" i="1" s="1"/>
  <c r="R59" i="1"/>
  <c r="T59" i="1" s="1"/>
  <c r="U59" i="1" s="1"/>
  <c r="R63" i="1"/>
  <c r="T63" i="1" s="1"/>
  <c r="U63" i="1" s="1"/>
  <c r="R34" i="1"/>
  <c r="T34" i="1" s="1"/>
  <c r="U34" i="1" s="1"/>
  <c r="R39" i="1"/>
  <c r="T39" i="1" s="1"/>
  <c r="U39" i="1" s="1"/>
  <c r="R43" i="1"/>
  <c r="T43" i="1" s="1"/>
  <c r="U43" i="1" s="1"/>
  <c r="R36" i="1"/>
  <c r="T36" i="1" s="1"/>
  <c r="U36" i="1" s="1"/>
  <c r="R45" i="1"/>
  <c r="T45" i="1" s="1"/>
  <c r="U45" i="1" s="1"/>
  <c r="R47" i="1"/>
  <c r="T47" i="1" s="1"/>
  <c r="U47" i="1" s="1"/>
  <c r="R48" i="1"/>
  <c r="T48" i="1" s="1"/>
  <c r="U48" i="1" s="1"/>
  <c r="R51" i="1"/>
  <c r="T51" i="1" s="1"/>
  <c r="U51" i="1" s="1"/>
  <c r="R52" i="1"/>
  <c r="T52" i="1" s="1"/>
  <c r="U52" i="1" s="1"/>
  <c r="R56" i="1"/>
  <c r="T56" i="1" s="1"/>
  <c r="U56" i="1" s="1"/>
  <c r="R57" i="1"/>
  <c r="T57" i="1" s="1"/>
  <c r="U57" i="1" s="1"/>
  <c r="R46" i="1"/>
  <c r="T46" i="1" s="1"/>
  <c r="U46" i="1" s="1"/>
  <c r="R50" i="1"/>
  <c r="T50" i="1" s="1"/>
  <c r="U50" i="1" s="1"/>
  <c r="R55" i="1"/>
  <c r="T55" i="1" s="1"/>
  <c r="U55" i="1" s="1"/>
  <c r="R42" i="1"/>
  <c r="T42" i="1" s="1"/>
  <c r="U42" i="1" s="1"/>
  <c r="R37" i="1"/>
  <c r="T37" i="1" s="1"/>
  <c r="U37" i="1" s="1"/>
  <c r="R41" i="1"/>
  <c r="T41" i="1" s="1"/>
  <c r="U41" i="1" s="1"/>
  <c r="R30" i="1"/>
  <c r="T30" i="1" s="1"/>
  <c r="U30" i="1" s="1"/>
  <c r="Q33" i="1"/>
  <c r="R33" i="1" s="1"/>
  <c r="T33" i="1" s="1"/>
  <c r="U33" i="1" s="1"/>
  <c r="Q32" i="1"/>
  <c r="S32" i="1" s="1"/>
  <c r="Q31" i="1"/>
  <c r="S31" i="1" s="1"/>
  <c r="Q29" i="1"/>
  <c r="S29" i="1" s="1"/>
  <c r="Q28" i="1"/>
  <c r="R28" i="1" s="1"/>
  <c r="T28" i="1" s="1"/>
  <c r="U28" i="1" s="1"/>
  <c r="Q27" i="1"/>
  <c r="S27" i="1" s="1"/>
  <c r="Q26" i="1"/>
  <c r="S26" i="1" s="1"/>
  <c r="Q25" i="1"/>
  <c r="S25" i="1" s="1"/>
  <c r="Q24" i="1"/>
  <c r="R24" i="1" s="1"/>
  <c r="T24" i="1" s="1"/>
  <c r="U24" i="1" s="1"/>
  <c r="Q23" i="1"/>
  <c r="S23" i="1" s="1"/>
  <c r="Q22" i="1"/>
  <c r="S22" i="1" s="1"/>
  <c r="AB19" i="1"/>
  <c r="W19" i="1"/>
  <c r="Q19" i="1"/>
  <c r="S19" i="1" s="1"/>
  <c r="M19" i="1"/>
  <c r="L19" i="1"/>
  <c r="J19" i="1"/>
  <c r="G19" i="1"/>
  <c r="AB11" i="1"/>
  <c r="AB12" i="1"/>
  <c r="AB13" i="1"/>
  <c r="AB14" i="1"/>
  <c r="AB15" i="1"/>
  <c r="AB16" i="1"/>
  <c r="AB17" i="1"/>
  <c r="AB18" i="1"/>
  <c r="AB20" i="1"/>
  <c r="AB21" i="1"/>
  <c r="W11" i="1"/>
  <c r="W12" i="1"/>
  <c r="W13" i="1"/>
  <c r="W14" i="1"/>
  <c r="W15" i="1"/>
  <c r="W16" i="1"/>
  <c r="W17" i="1"/>
  <c r="W18" i="1"/>
  <c r="W20" i="1"/>
  <c r="W21" i="1"/>
  <c r="L11" i="1"/>
  <c r="M11" i="1"/>
  <c r="L12" i="1"/>
  <c r="M12" i="1"/>
  <c r="L13" i="1"/>
  <c r="M13" i="1"/>
  <c r="L14" i="1"/>
  <c r="M14" i="1"/>
  <c r="L15" i="1"/>
  <c r="M15" i="1"/>
  <c r="L16" i="1"/>
  <c r="M16" i="1"/>
  <c r="L17" i="1"/>
  <c r="M17" i="1"/>
  <c r="L18" i="1"/>
  <c r="M18" i="1"/>
  <c r="L20" i="1"/>
  <c r="M20" i="1"/>
  <c r="L21" i="1"/>
  <c r="M21" i="1"/>
  <c r="J11" i="1"/>
  <c r="J12" i="1"/>
  <c r="J13" i="1"/>
  <c r="J14" i="1"/>
  <c r="J15" i="1"/>
  <c r="J16" i="1"/>
  <c r="J17" i="1"/>
  <c r="J18" i="1"/>
  <c r="J20" i="1"/>
  <c r="J21" i="1"/>
  <c r="G11" i="1"/>
  <c r="G12" i="1"/>
  <c r="G13" i="1"/>
  <c r="G14" i="1"/>
  <c r="G15" i="1"/>
  <c r="G16" i="1"/>
  <c r="G17" i="1"/>
  <c r="G18" i="1"/>
  <c r="G20" i="1"/>
  <c r="G21" i="1"/>
  <c r="Q21" i="1"/>
  <c r="S21" i="1" s="1"/>
  <c r="Q20" i="1"/>
  <c r="R20" i="1" s="1"/>
  <c r="T20" i="1" s="1"/>
  <c r="U20" i="1" s="1"/>
  <c r="Q18" i="1"/>
  <c r="S18" i="1" s="1"/>
  <c r="Q17" i="1"/>
  <c r="R17" i="1" s="1"/>
  <c r="T17" i="1" s="1"/>
  <c r="U17" i="1" s="1"/>
  <c r="Q16" i="1"/>
  <c r="R16" i="1" s="1"/>
  <c r="T16" i="1" s="1"/>
  <c r="U16" i="1" s="1"/>
  <c r="Q15" i="1"/>
  <c r="R15" i="1" s="1"/>
  <c r="T15" i="1" s="1"/>
  <c r="U15" i="1" s="1"/>
  <c r="Q14" i="1"/>
  <c r="S14" i="1" s="1"/>
  <c r="Q13" i="1"/>
  <c r="R13" i="1" s="1"/>
  <c r="T13" i="1" s="1"/>
  <c r="U13" i="1" s="1"/>
  <c r="Q12" i="1"/>
  <c r="S12" i="1" s="1"/>
  <c r="Q11" i="1"/>
  <c r="S11" i="1" s="1"/>
  <c r="R26" i="1" l="1"/>
  <c r="T26" i="1" s="1"/>
  <c r="U26" i="1" s="1"/>
  <c r="S24" i="1"/>
  <c r="S33" i="1"/>
  <c r="R27" i="1"/>
  <c r="T27" i="1" s="1"/>
  <c r="U27" i="1" s="1"/>
  <c r="R12" i="1"/>
  <c r="T12" i="1" s="1"/>
  <c r="U12" i="1" s="1"/>
  <c r="S16" i="1"/>
  <c r="R22" i="1"/>
  <c r="T22" i="1" s="1"/>
  <c r="U22" i="1" s="1"/>
  <c r="R23" i="1"/>
  <c r="T23" i="1" s="1"/>
  <c r="U23" i="1" s="1"/>
  <c r="S28" i="1"/>
  <c r="R31" i="1"/>
  <c r="T31" i="1" s="1"/>
  <c r="U31" i="1" s="1"/>
  <c r="R32" i="1"/>
  <c r="T32" i="1" s="1"/>
  <c r="U32" i="1" s="1"/>
  <c r="R25" i="1"/>
  <c r="T25" i="1" s="1"/>
  <c r="U25" i="1" s="1"/>
  <c r="R29" i="1"/>
  <c r="T29" i="1" s="1"/>
  <c r="U29" i="1" s="1"/>
  <c r="R19" i="1"/>
  <c r="T19" i="1" s="1"/>
  <c r="U19" i="1" s="1"/>
  <c r="S17" i="1"/>
  <c r="R21" i="1"/>
  <c r="T21" i="1" s="1"/>
  <c r="U21" i="1" s="1"/>
  <c r="S13" i="1"/>
  <c r="R14" i="1"/>
  <c r="T14" i="1" s="1"/>
  <c r="U14" i="1" s="1"/>
  <c r="S15" i="1"/>
  <c r="R18" i="1"/>
  <c r="T18" i="1" s="1"/>
  <c r="U18" i="1" s="1"/>
  <c r="S20" i="1"/>
  <c r="R11" i="1"/>
  <c r="T11" i="1" s="1"/>
  <c r="U11" i="1" s="1"/>
  <c r="D94" i="1" l="1"/>
  <c r="C94" i="1"/>
  <c r="G94" i="1" l="1"/>
  <c r="AB94" i="1"/>
  <c r="W94" i="1"/>
  <c r="Q94" i="1" l="1"/>
  <c r="S94" i="1" s="1"/>
  <c r="M94" i="1"/>
  <c r="L94" i="1"/>
  <c r="J94" i="1"/>
  <c r="R94" i="1" l="1"/>
  <c r="T94" i="1" s="1"/>
  <c r="U94" i="1" s="1"/>
</calcChain>
</file>

<file path=xl/sharedStrings.xml><?xml version="1.0" encoding="utf-8"?>
<sst xmlns="http://schemas.openxmlformats.org/spreadsheetml/2006/main" count="4582" uniqueCount="1281">
  <si>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</si>
  <si>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</si>
  <si>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</si>
  <si>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</si>
  <si>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</si>
  <si>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</si>
  <si>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</si>
  <si>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</si>
  <si>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</si>
  <si>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</si>
  <si>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</si>
  <si>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</si>
  <si>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</si>
  <si>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</si>
  <si>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</si>
  <si>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</si>
  <si>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</si>
  <si>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</si>
  <si>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</si>
  <si>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</si>
  <si>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</si>
  <si>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</si>
  <si>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</si>
  <si>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</si>
  <si>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</si>
  <si>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</si>
  <si>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</si>
  <si>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</si>
  <si>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</si>
  <si>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</si>
  <si>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</si>
  <si>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</si>
  <si>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</si>
  <si>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</si>
  <si>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</si>
  <si>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</si>
  <si>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</si>
  <si>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</si>
  <si>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</si>
  <si>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</si>
  <si>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</si>
  <si>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</si>
  <si>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</si>
  <si>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</si>
  <si>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</si>
  <si>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</si>
  <si>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</si>
  <si>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</si>
  <si>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</si>
  <si>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</si>
  <si>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</si>
  <si>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</si>
  <si>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</si>
  <si>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</si>
  <si>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</si>
  <si>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</si>
  <si>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</si>
  <si>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</si>
  <si>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</si>
  <si>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</si>
  <si>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</si>
  <si>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</si>
  <si>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</si>
  <si>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</si>
  <si>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</si>
  <si>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</si>
  <si>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</si>
  <si>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</si>
  <si>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</si>
  <si>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</si>
  <si>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</si>
  <si>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</si>
  <si>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</si>
  <si>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</si>
  <si>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</si>
  <si>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</si>
  <si>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</si>
  <si>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</si>
  <si>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</si>
  <si>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</si>
  <si>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</si>
  <si>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</si>
  <si>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</si>
  <si>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</si>
  <si>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</si>
  <si>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</si>
  <si>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</si>
  <si>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</si>
  <si>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</si>
  <si>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</si>
  <si>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</si>
  <si>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</si>
  <si>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</si>
  <si>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</si>
  <si>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</si>
  <si>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</si>
  <si>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</si>
  <si>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</si>
  <si>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</si>
  <si>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</si>
  <si>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</si>
  <si>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</si>
  <si>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</si>
  <si>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</si>
  <si>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</si>
  <si>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</si>
  <si>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</si>
  <si>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</si>
  <si>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</si>
  <si>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</si>
  <si>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</si>
  <si>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</si>
  <si>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</si>
  <si>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</si>
  <si>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</si>
  <si>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</si>
  <si>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</si>
  <si>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</si>
  <si>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</si>
  <si>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</si>
  <si>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</si>
  <si>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</si>
  <si>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</si>
  <si>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</si>
  <si>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</si>
  <si>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</si>
  <si>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</si>
  <si>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</si>
  <si>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</si>
  <si>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</si>
  <si>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</si>
  <si>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</si>
  <si>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</si>
  <si>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</si>
  <si>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</si>
  <si>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</si>
  <si>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</si>
  <si>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</si>
  <si>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</si>
  <si>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</si>
  <si>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</si>
  <si>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</si>
  <si>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</si>
  <si>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</si>
  <si>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</si>
  <si>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</si>
  <si>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</si>
  <si>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</si>
  <si>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</si>
  <si>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</si>
  <si>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</si>
  <si>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</si>
  <si>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</si>
  <si>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</si>
  <si>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</si>
  <si>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</si>
  <si>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</si>
  <si>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</si>
  <si>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</si>
  <si>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</si>
  <si>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</si>
  <si>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</si>
  <si>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</si>
  <si>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</si>
  <si>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</si>
  <si>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</si>
  <si>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</si>
  <si>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</si>
  <si>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</si>
  <si>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</si>
  <si>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</si>
  <si>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</si>
  <si>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</si>
  <si>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</si>
  <si>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</si>
  <si>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</si>
  <si>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</si>
  <si>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</si>
  <si>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</si>
  <si>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</si>
  <si>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</si>
  <si>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</si>
  <si>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</si>
  <si>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</si>
  <si>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</si>
  <si>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</si>
  <si>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</si>
  <si>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</si>
  <si>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</si>
  <si>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</si>
  <si>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</si>
  <si>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</si>
  <si>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</si>
  <si>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</si>
  <si>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</si>
  <si>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</si>
  <si>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</si>
  <si>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</si>
  <si>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</si>
  <si>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</si>
  <si>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</si>
  <si>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</si>
  <si>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</si>
  <si>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</si>
  <si>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</si>
  <si>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</si>
  <si>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</si>
  <si>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</si>
  <si>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</si>
  <si>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</si>
  <si>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</si>
  <si>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</si>
  <si>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</si>
  <si>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</si>
  <si>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</si>
  <si>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</si>
  <si>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</si>
  <si>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</si>
  <si>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</si>
  <si>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</si>
  <si>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</si>
  <si>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</si>
  <si>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</si>
  <si>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</si>
  <si>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</si>
  <si>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</si>
  <si>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</si>
  <si>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</si>
  <si>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</si>
  <si>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</si>
  <si>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</si>
  <si>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</si>
  <si>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</si>
  <si>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</si>
  <si>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</si>
  <si>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</si>
  <si>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</si>
  <si>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</si>
  <si>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</si>
  <si>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</si>
  <si>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</si>
  <si>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</si>
  <si>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</si>
  <si>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</si>
  <si>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</si>
  <si>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</si>
  <si>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</si>
  <si>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</si>
  <si>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</si>
  <si>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</si>
  <si>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</si>
  <si>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</si>
  <si>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</si>
  <si>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</si>
  <si>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</si>
  <si>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</si>
  <si>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</si>
  <si>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</si>
  <si>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</si>
  <si>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</si>
  <si>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</si>
  <si>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</si>
  <si>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</si>
  <si>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</si>
  <si>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</si>
  <si>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</si>
  <si>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</si>
  <si>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</si>
  <si>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</si>
  <si>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</si>
  <si>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</si>
  <si>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</si>
  <si>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</si>
  <si>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</si>
  <si>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</si>
  <si>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</si>
  <si>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</si>
  <si>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</si>
  <si>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</si>
  <si>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</si>
  <si>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</si>
  <si>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</si>
  <si>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</si>
  <si>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</si>
  <si>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</si>
  <si>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</si>
  <si>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</si>
  <si>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</si>
  <si>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</si>
  <si>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</si>
  <si>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</si>
  <si>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</si>
  <si>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</si>
  <si>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</si>
  <si>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</si>
  <si>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</si>
  <si>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</si>
  <si>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</si>
  <si>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</si>
  <si>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</si>
  <si>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</si>
  <si>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</si>
  <si>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</si>
  <si>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</si>
  <si>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</si>
  <si>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</si>
  <si>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</si>
  <si>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</si>
  <si>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</si>
  <si>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</si>
  <si>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</si>
  <si>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</si>
  <si>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</si>
  <si>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</si>
  <si>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</si>
  <si>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</si>
  <si>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</si>
  <si>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</si>
  <si>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</si>
  <si>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</si>
  <si>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</si>
  <si>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</si>
  <si>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</si>
  <si>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</si>
  <si>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</si>
  <si>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</si>
  <si>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</si>
  <si>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</si>
  <si>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</si>
  <si>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</si>
  <si>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</si>
  <si>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</si>
  <si>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</si>
  <si>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</si>
  <si>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</si>
  <si>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</si>
  <si>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</si>
  <si>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</si>
  <si>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</si>
  <si>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</si>
  <si>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</si>
  <si>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</si>
  <si>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</si>
  <si>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</si>
  <si>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</si>
  <si>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</si>
  <si>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</si>
  <si>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</si>
  <si>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</si>
  <si>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</si>
  <si>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</si>
  <si>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</si>
  <si>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</si>
  <si>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</si>
  <si>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</si>
  <si>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</si>
  <si>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</si>
  <si>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</si>
  <si>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</si>
  <si>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</si>
  <si>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</si>
  <si>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</si>
  <si>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</si>
  <si>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</si>
  <si>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</si>
  <si>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</si>
  <si>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</si>
  <si>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</si>
  <si>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</si>
  <si>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</si>
  <si>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</si>
  <si>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</si>
  <si>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</si>
  <si>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</si>
  <si>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</si>
  <si>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</si>
  <si>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</si>
  <si>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</si>
  <si>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</si>
  <si>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</si>
  <si>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</si>
  <si>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</si>
  <si>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</si>
  <si>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</si>
  <si>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</si>
  <si>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</si>
  <si>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</si>
  <si>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</si>
  <si>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</si>
  <si>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</si>
  <si>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</si>
  <si>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</si>
  <si>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</si>
  <si>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</si>
  <si>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</si>
  <si>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</si>
  <si>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</si>
  <si>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</si>
  <si>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</si>
  <si>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</si>
  <si>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</si>
  <si>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</si>
  <si>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</si>
  <si>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</si>
  <si>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</si>
  <si>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</si>
  <si>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</si>
  <si>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</si>
  <si>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</si>
  <si>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</si>
  <si>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</si>
  <si>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</si>
  <si>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</si>
  <si>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</si>
  <si>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</si>
  <si>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</si>
  <si>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</si>
  <si>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</si>
  <si>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</si>
  <si>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</si>
  <si>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</si>
  <si>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</si>
  <si>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</si>
  <si>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</si>
  <si>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</si>
  <si>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</si>
  <si>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</si>
  <si>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</si>
  <si>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</si>
  <si>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</si>
  <si>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</si>
  <si>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</si>
  <si>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</si>
  <si>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</si>
  <si>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</si>
  <si>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</si>
  <si>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</si>
  <si>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</si>
  <si>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</si>
  <si>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</si>
  <si>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</si>
  <si>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</si>
  <si>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</si>
  <si>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</si>
  <si>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</si>
  <si>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</si>
  <si>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</si>
  <si>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</si>
  <si>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</si>
  <si>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</si>
  <si>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</si>
  <si>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</si>
  <si>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</si>
  <si>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</si>
  <si>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</si>
  <si>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</si>
  <si>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</si>
  <si>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</si>
  <si>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</si>
  <si>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</si>
  <si>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</si>
  <si>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</si>
  <si>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</si>
  <si>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</si>
  <si>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</si>
  <si>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</si>
  <si>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</si>
  <si>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</si>
  <si>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</si>
  <si>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</si>
  <si>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</si>
  <si>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</si>
  <si>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</si>
  <si>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</si>
  <si>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</si>
  <si>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</si>
  <si>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</si>
  <si>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</si>
  <si>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</si>
  <si>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</si>
  <si>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</si>
  <si>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</si>
  <si>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</si>
  <si>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</si>
  <si>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</si>
  <si>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</si>
  <si>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</si>
  <si>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</si>
  <si>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</si>
  <si>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</si>
  <si>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</si>
  <si>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</si>
  <si>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</si>
  <si>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</si>
  <si>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</si>
  <si>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</si>
  <si>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</si>
  <si>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</si>
  <si>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</si>
  <si>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</si>
  <si>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</si>
  <si>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</si>
  <si>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</si>
  <si>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</si>
  <si>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</si>
  <si>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</si>
  <si>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</si>
  <si>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</si>
  <si>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</si>
  <si>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</si>
  <si>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</si>
  <si>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</si>
  <si>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</si>
  <si>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</si>
  <si>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</si>
  <si>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</si>
  <si>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</si>
  <si>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</si>
  <si>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</si>
  <si>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</si>
  <si>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</si>
  <si>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</si>
  <si>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</si>
  <si>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</si>
  <si>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</si>
  <si>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</si>
  <si>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</si>
  <si>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</si>
  <si>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</si>
  <si>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</si>
  <si>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</si>
  <si>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</si>
  <si>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</si>
  <si>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</si>
  <si>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</si>
  <si>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</si>
  <si>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</si>
  <si>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</si>
  <si>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</si>
  <si>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</si>
  <si>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</si>
  <si>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</si>
  <si>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</si>
  <si>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</si>
  <si>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</si>
  <si>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</si>
  <si>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</si>
  <si>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</si>
  <si>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</si>
  <si>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</si>
  <si>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</si>
  <si>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</si>
  <si>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</si>
  <si>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</si>
  <si>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</si>
  <si>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</si>
  <si>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</si>
  <si>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</si>
  <si>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</si>
  <si>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</si>
  <si>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</si>
  <si>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</si>
  <si>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</si>
  <si>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</si>
  <si>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</si>
  <si>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</si>
  <si>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</si>
  <si>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</si>
  <si>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</si>
  <si>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</si>
  <si>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</si>
  <si>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</si>
  <si>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</si>
  <si>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</si>
  <si>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</si>
  <si>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</si>
  <si>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</si>
  <si>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</si>
  <si>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</si>
  <si>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</si>
  <si>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</si>
  <si>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</si>
  <si>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</si>
  <si>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</si>
  <si>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</si>
  <si>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</si>
  <si>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</si>
  <si>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</si>
  <si>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</si>
  <si>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</si>
  <si>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</si>
  <si>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</si>
  <si>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</si>
  <si>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</si>
  <si>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</si>
  <si>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</si>
  <si>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</si>
  <si>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</si>
  <si>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</si>
  <si>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</si>
  <si>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</si>
  <si>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</si>
  <si>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</si>
  <si>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</si>
  <si>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</si>
  <si>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</si>
  <si>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</si>
  <si>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</si>
  <si>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</si>
  <si>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</si>
  <si>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</si>
  <si>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</si>
  <si>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</si>
  <si>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</si>
  <si>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</si>
  <si>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</si>
  <si>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</si>
  <si>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</si>
  <si>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</si>
  <si>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</si>
  <si>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</si>
  <si>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</si>
  <si>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</si>
  <si>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</si>
  <si>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</si>
  <si>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</si>
  <si>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</si>
  <si>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</si>
  <si>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</si>
  <si>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</si>
  <si>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</si>
  <si>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</si>
  <si>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</si>
  <si>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</si>
  <si>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</si>
  <si>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</si>
  <si>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</si>
  <si>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</si>
  <si>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</si>
  <si>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</si>
  <si>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</si>
  <si>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</si>
  <si>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</si>
  <si>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</si>
  <si>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</si>
  <si>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</si>
  <si>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</si>
  <si>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</si>
  <si>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</si>
  <si>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</si>
  <si>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</si>
  <si>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</si>
  <si>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</si>
  <si>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</si>
  <si>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</si>
  <si>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</si>
  <si>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</si>
  <si>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</si>
  <si>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</si>
  <si>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</si>
  <si>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</si>
  <si>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</si>
  <si>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</si>
  <si>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</si>
  <si>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</si>
  <si>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</si>
  <si>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</si>
  <si>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</si>
  <si>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</si>
  <si>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</si>
  <si>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</si>
  <si>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</si>
  <si>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</si>
  <si>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</si>
  <si>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</si>
  <si>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</si>
  <si>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</si>
  <si>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</si>
  <si>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</si>
  <si>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</si>
  <si>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</si>
  <si>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</si>
  <si>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</si>
  <si>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</si>
  <si>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</si>
  <si>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</si>
  <si>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</si>
  <si>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</si>
  <si>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</si>
  <si>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</si>
  <si>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</si>
  <si>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</si>
  <si>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</si>
  <si>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</si>
  <si>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</si>
  <si>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</si>
  <si>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</si>
  <si>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</si>
  <si>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</si>
  <si>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</si>
  <si>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</si>
  <si>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</si>
  <si>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</si>
  <si>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</si>
  <si>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</si>
  <si>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</si>
  <si>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</si>
  <si>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</si>
  <si>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</si>
  <si>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</si>
  <si>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</si>
  <si>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</si>
  <si>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</si>
  <si>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</si>
  <si>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</si>
  <si>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</si>
  <si>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</si>
  <si>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</si>
  <si>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</si>
  <si>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</si>
  <si>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</si>
  <si>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</si>
  <si>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</si>
  <si>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</si>
  <si>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</si>
  <si>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</si>
  <si>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</si>
  <si>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</si>
  <si>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</si>
  <si>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</si>
  <si>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</si>
  <si>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</si>
  <si>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</si>
  <si>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</si>
  <si>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</si>
  <si>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</si>
  <si>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</si>
  <si>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</si>
  <si>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</si>
  <si>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</si>
  <si>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</si>
  <si>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</si>
  <si>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</si>
  <si>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</si>
  <si>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</si>
  <si>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</si>
  <si>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</si>
  <si>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</si>
  <si>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</si>
  <si>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</si>
  <si>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</si>
  <si>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</si>
  <si>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</si>
  <si>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</si>
  <si>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</si>
  <si>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</si>
  <si>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</si>
  <si>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</si>
  <si>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</si>
  <si>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</si>
  <si>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</si>
  <si>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</si>
  <si>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</si>
  <si>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</si>
  <si>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</si>
  <si>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</si>
  <si>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</si>
  <si>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</si>
  <si>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</si>
  <si>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</si>
  <si>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</si>
  <si>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</si>
  <si>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</si>
  <si>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</si>
  <si>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</si>
  <si>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</si>
  <si>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</si>
  <si>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</si>
  <si>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</si>
  <si>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</si>
  <si>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</si>
  <si>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</si>
  <si>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</si>
  <si>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</si>
  <si>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</si>
  <si>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</si>
  <si>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</si>
  <si>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</si>
  <si>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</si>
  <si>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</si>
  <si>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</si>
  <si>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</si>
  <si>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</si>
  <si>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</si>
  <si>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</si>
  <si>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</si>
  <si>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</si>
  <si>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</si>
  <si>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</si>
  <si>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</si>
  <si>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</si>
  <si>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</si>
  <si>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</si>
  <si>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</si>
  <si>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</si>
  <si>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</si>
  <si>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</si>
  <si>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</si>
  <si>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</si>
  <si>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</si>
  <si>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</si>
  <si>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</si>
  <si>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</si>
  <si>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</si>
  <si>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</si>
  <si>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</si>
  <si>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</si>
  <si>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</si>
  <si>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</si>
  <si>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</si>
  <si>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</si>
  <si>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</si>
  <si>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</si>
  <si>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</si>
  <si>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</si>
  <si>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</si>
  <si>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</si>
  <si>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</si>
  <si>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</si>
  <si>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</si>
  <si>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</si>
  <si>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</si>
  <si>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</si>
  <si>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</si>
  <si>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</si>
  <si>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</si>
  <si>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</si>
  <si>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</si>
  <si>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</si>
  <si>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</si>
  <si>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</si>
  <si>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</si>
  <si>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</si>
  <si>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</si>
  <si>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</si>
  <si>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</si>
  <si>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</si>
  <si>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</si>
  <si>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</si>
  <si>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</si>
  <si>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</si>
  <si>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</si>
  <si>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</si>
  <si>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</si>
  <si>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</si>
  <si>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</si>
  <si>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</si>
  <si>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</si>
  <si>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</si>
  <si>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</si>
  <si>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</si>
  <si>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</si>
  <si>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</si>
  <si>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</si>
  <si>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</si>
  <si>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</si>
  <si>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</si>
  <si>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</si>
  <si>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</si>
  <si>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</si>
  <si>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</si>
  <si>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</si>
  <si>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</si>
  <si>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</si>
  <si>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</si>
  <si>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</si>
  <si>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</si>
  <si>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</si>
  <si>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</si>
  <si>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</si>
  <si>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</si>
  <si>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</si>
  <si>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</si>
  <si>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</si>
  <si>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</si>
  <si>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</si>
  <si>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</si>
  <si>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</si>
  <si>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</si>
  <si>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</si>
  <si>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</si>
  <si>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</si>
  <si>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</si>
  <si>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</si>
  <si>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</si>
  <si>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</si>
  <si>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</si>
  <si>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</si>
  <si>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</si>
  <si>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</si>
  <si>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</si>
  <si>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</si>
  <si>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</si>
  <si>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</si>
  <si>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</si>
  <si>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</si>
  <si>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</si>
  <si>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</si>
  <si>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</si>
  <si>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</si>
  <si>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</si>
  <si>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</si>
  <si>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</si>
  <si>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</si>
  <si>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</si>
  <si>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</si>
  <si>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</si>
  <si>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</si>
  <si>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</si>
  <si>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</si>
  <si>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</si>
  <si>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</si>
  <si>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</si>
  <si>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</si>
  <si>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</si>
  <si>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</si>
  <si>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</si>
  <si>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</si>
  <si>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</si>
  <si>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</si>
  <si>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</si>
  <si>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</si>
  <si>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</si>
  <si>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</si>
  <si>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</si>
  <si>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</si>
  <si>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</si>
  <si>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</si>
  <si>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</si>
  <si>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</si>
  <si>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</si>
  <si>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</si>
  <si>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</si>
  <si>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</si>
  <si>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</si>
  <si>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</si>
  <si>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</si>
  <si>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</si>
  <si>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</si>
  <si>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</si>
  <si>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</si>
  <si>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</si>
  <si>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</si>
  <si>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</si>
  <si>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</si>
  <si>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</si>
  <si>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</si>
  <si>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</si>
  <si>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</si>
  <si>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</si>
  <si>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</si>
  <si>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</si>
  <si>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</si>
  <si>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</si>
  <si>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</si>
  <si>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</si>
  <si>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</si>
  <si>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</si>
  <si>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</si>
  <si>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</si>
  <si>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</si>
  <si>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</si>
  <si>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</si>
  <si>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</si>
  <si>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</si>
  <si>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</si>
  <si>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</si>
  <si>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</si>
  <si>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</si>
  <si>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</si>
  <si>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</si>
  <si>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</si>
  <si>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</si>
  <si>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</si>
  <si>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</si>
  <si>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</si>
  <si>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</si>
  <si>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</si>
  <si>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</si>
  <si>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</si>
  <si>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</si>
  <si>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</si>
  <si>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</si>
  <si>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</si>
  <si>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</si>
  <si>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</si>
  <si>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</si>
  <si>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</si>
  <si>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</si>
  <si>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</si>
  <si>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</si>
  <si>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</si>
  <si>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</si>
  <si>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</si>
  <si>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</si>
  <si>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</si>
  <si>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</si>
  <si>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</si>
  <si>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</si>
  <si>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</si>
  <si>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</si>
  <si>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</si>
  <si>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</si>
  <si>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</si>
  <si>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</si>
  <si>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</si>
  <si>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</si>
  <si>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</si>
  <si>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</si>
  <si>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</si>
  <si>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</si>
  <si>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</si>
  <si>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</si>
  <si>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</si>
  <si>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</si>
  <si>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</si>
  <si>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</si>
  <si>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</si>
  <si>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</si>
  <si>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</si>
  <si>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</si>
  <si>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</si>
  <si>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</si>
  <si>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</si>
  <si>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</si>
  <si>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</si>
  <si>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</si>
  <si>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</si>
  <si>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</si>
  <si>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</si>
  <si>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</si>
  <si>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</si>
  <si>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</si>
  <si>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</si>
  <si>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</si>
  <si>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</si>
  <si>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</si>
  <si>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</si>
  <si>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</si>
  <si>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</si>
  <si>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</si>
  <si>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</si>
  <si>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</si>
  <si>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</si>
  <si>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</si>
  <si>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</si>
  <si>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</si>
  <si>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</si>
  <si>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</si>
  <si>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</si>
  <si>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</si>
  <si>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</si>
  <si>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</si>
  <si>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</si>
  <si>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</si>
  <si>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</si>
  <si>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</si>
  <si>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</si>
  <si>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</si>
  <si>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</si>
  <si>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</si>
  <si>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</si>
  <si>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</si>
  <si>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</si>
  <si>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</si>
  <si>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</si>
  <si>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</si>
  <si>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</si>
  <si>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</si>
  <si>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</si>
  <si>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</si>
  <si>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</si>
  <si>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</si>
  <si>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</si>
  <si>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</si>
  <si>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</si>
  <si>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</si>
  <si>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</si>
  <si>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</si>
  <si>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</si>
  <si>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</si>
  <si>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</si>
  <si>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</si>
  <si>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</si>
  <si>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</si>
  <si>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</si>
  <si>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</si>
  <si>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</si>
  <si>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</si>
  <si>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</si>
  <si>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</si>
  <si>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</si>
  <si>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</si>
  <si>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</si>
  <si>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</si>
  <si>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</si>
  <si>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</si>
  <si>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</si>
  <si>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</si>
  <si>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</si>
  <si>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</si>
  <si>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</si>
  <si>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</si>
  <si>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</si>
  <si>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</si>
  <si>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</si>
  <si>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</si>
  <si>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</si>
  <si>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</si>
  <si>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</si>
  <si>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</si>
  <si>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</si>
  <si>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</si>
  <si>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</si>
  <si>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</si>
  <si>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</si>
  <si>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</si>
  <si>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</si>
  <si>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</si>
  <si>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</si>
  <si>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</si>
  <si>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</si>
  <si>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</si>
  <si>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</si>
  <si>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</si>
  <si>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</si>
  <si>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</si>
  <si>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</si>
  <si>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</si>
  <si>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</si>
  <si>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</si>
  <si>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</si>
  <si>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</si>
  <si>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</si>
  <si>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</si>
  <si>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</si>
  <si>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</si>
  <si>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</si>
  <si>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</si>
  <si>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</si>
  <si>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</si>
  <si>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</si>
  <si>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</si>
  <si>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</si>
  <si>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</si>
  <si>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</si>
  <si>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</si>
  <si>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</si>
  <si>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</si>
  <si>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</si>
  <si>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</si>
  <si>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</si>
  <si>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</si>
  <si>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</si>
  <si>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</si>
  <si>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</si>
  <si>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</si>
  <si>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</si>
  <si>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</si>
  <si>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</si>
  <si>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</si>
  <si>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</si>
  <si>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</si>
  <si>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</si>
  <si>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</si>
  <si>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</si>
  <si>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</si>
  <si>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</si>
  <si>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</si>
  <si>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</si>
  <si>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</si>
  <si>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</si>
  <si>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</si>
  <si>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</si>
  <si>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</si>
  <si>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</si>
  <si>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</si>
  <si>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</si>
  <si>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</si>
  <si>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</si>
  <si>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</si>
  <si>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</si>
  <si>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</si>
  <si>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</si>
  <si>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</si>
  <si>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</si>
  <si>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</si>
  <si>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DIRECCIÓN SERVICIO ACUEDUCTO Y ALCANTARILLADO ZONA 2</t>
  </si>
  <si>
    <t>NOMBRE CENTRO DE TRABAJO Y/O PROCESO: DIVISIÓN SERVICIO ACUEDUCTO ZONA 2 - OPERATIVO</t>
  </si>
  <si>
    <t>Dirigir, coordinar y efectuar seguimiento a la operación y mantenimiento de las redes de acueducto o alcantarillado y sus componentes en la zona asignada, para asegurar la prestación del servicio y la gestión integral, así como diseñar y supervisar las obras de ampliación de la infraestructura de redes secundarias y locales.</t>
  </si>
  <si>
    <t>Planear, implementar y controlar el proceso de mantenimiento preventivo y correctivo. Realizar la gestión necesaria para la ejecución del mantenimiento de los vehículos livianos. pesados y maquinaria. Coordinar el mantenimiento de la información cartográfica y de catastro de redes de acueducto en el sistema de información geográfico unificado de la Empresa (SIGUE). Efectuar la planeación y ejecución de los presupuestos necesarios tanto de funcionamiento como de inversión. Asegurar que toda la información relacionada con acueducto de su zona de servicio sea incorporada al sistema de información empresarial. Atender tutelas, querellas, derechos de petición, acciones populares y demás oficios internos y externos relacionados con la naturaleza de las funciones de su cargo. Supervisar el personal a su cargo y dar cabal cumplimiento a las normas y programas de administración de personal establecidos en la Empresa</t>
  </si>
  <si>
    <t>si</t>
  </si>
  <si>
    <t>No observado</t>
  </si>
  <si>
    <t>Se  recomienda realizar  programa  preventivo  de  fumigacion, Implementar  el uso de  gel  antibacterial</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</si>
  <si>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</si>
  <si>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</si>
  <si>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</si>
  <si>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Puestos de trabajo adecuados ergonómicamente</t>
  </si>
  <si>
    <t>Practica de pausas activas de manera frecuente para activación del sistema musculo esqueletico y desarrollo del PVE de riesgo biomecámico de la empresa.</t>
  </si>
  <si>
    <t>Fortalecer y Socializar el Programa de Seguridad Vial establecido</t>
  </si>
  <si>
    <t>Implementar programa de orden y aseo 5 S ,jornadas de orden y aseo y  reciclaje</t>
  </si>
  <si>
    <t>Hacer revisión periodica de la fecha de vencimiento de la licencia interna de conducción para cumplir con los requerimientos internos estipulados por la compañía.</t>
  </si>
  <si>
    <t>Señalización de emergencia</t>
  </si>
  <si>
    <t>Ubicación de equipos portátiles de extinción de incendios cerca al área que garanticen una oportuna atención ante un evento por fuego incipiente.</t>
  </si>
  <si>
    <t>inspeccionar todos los elementos de emergencia para la atención de la contingencia</t>
  </si>
  <si>
    <t>biológico</t>
  </si>
  <si>
    <t>biologico</t>
  </si>
  <si>
    <t>fisíco</t>
  </si>
  <si>
    <t>psicososcial</t>
  </si>
  <si>
    <t>biomecánico</t>
  </si>
  <si>
    <t>condiciones de seguridad</t>
  </si>
  <si>
    <t>fenómenos naturales</t>
  </si>
  <si>
    <t>NS-040</t>
  </si>
  <si>
    <t>Se agregó columna en la cual se estipula la clasificación del peligro</t>
  </si>
  <si>
    <t>BASE DE DATOS DE ALTURAS</t>
  </si>
  <si>
    <t>se agregó al cargo jefe de división nivel 20 el peligro de TRABAJO EN ALTURAS.</t>
  </si>
  <si>
    <t>Coordinar y liderar los diferentes procesos contractuales y proyectos de redes de infraestructura de acueducto y alcantarillado, con el objetivo de certificar las obras de desarrolladas por la empresa y entidades del sector que intervienen en los convenios interadministrativos con el objetivo de desarrollar proyectos que hagan viable la gestión de la empresa y la satisfacción de las necesidades de los usuarios externos e internos.</t>
  </si>
  <si>
    <t xml:space="preserve">Coordinar y supervisar las obras de acueducto y alcantarillado programadas y ejecutadas por el instituto del desarrollo urbano. Asistir periódicamente al comité operativo de obras de infraestructura de servicio publico del distrito capital y de las empresas de servicios públicos. Coordinar conjuntamente con el departamento administrativo del medio ambiente, los requerimientos ambientales de los proyectos de área respectiva. Revisar y validar los planes record de obra , diseños, actas de recibo y cruces de cuentas de las obras realizadas por la empresa y el instituto de desarrollo urbano por causa de daños a la infraestructura de la misma. Revisar y aprobar programaciones de solicitudes de cierres de servicio para cumplir con las políticas de atención. Atender los requerimientos relacionados con los contratos de terceros y entidades del distrito. Coordinar las actividades técnicas y administrativas relacionadas con las redes del acueducto y alcantarillado en los proyectos que adelanta por el instituto de desarrollo urbano , Realizar el seguimiento a los planes de manejo de transito (PMT) licencias de excavación y otros requeridos para intervenciones en espacio publico. </t>
  </si>
  <si>
    <t>SI</t>
  </si>
  <si>
    <t>Sensibilizar a los funcionarios y suministrar (E.P.P) acordes al riesgo</t>
  </si>
  <si>
    <t>Conocer los diferentes canales de comunicación para reportar eventos originados por riesgo público si es posible antes de la ocurrencia y en el caso de materialización el durante y despues del evento.</t>
  </si>
  <si>
    <t>se agregó al cargo profesional especializado nivel 21 el peligro de TRABAJO EN ALTURAS.</t>
  </si>
  <si>
    <t>Garantizar Ia veracidad y oportunidad de Ia informacion tecnica y los diseños necesarios en el desarrollo de los proyectos de inversion, dando cumplimiento a los objetivos del area.</t>
  </si>
  <si>
    <t>Efectuar la revision de los records de acueducto o alcantarillado y diseno de empates e investigar Ia informacion necesaria, pare efectuar el diseño de Ia conexion de las nuevas redes a las existentes2. Ejecutar las actividades necesarias que determinen la legalidad y cumplimiento de las  normas tecnicas de diseño y construccion exigidas por la Empresa. Fijar las especificaciones y datos tecnicos, para la elaboracion de los proyectos de red de acueducto a alcantarillado y la definicion de rondas o areas de proteccion y cuerpos de agua. Responder por el envio de la informacion tecnica, cartografica y el catastro de usuarios, para mantener actualizado el sistema de informacion geografico unificado empresarial (SIGUE). Elaborar reportes y verificar Ia documentation de daños, avisos y actividades de mantenimiento correctivo y preventivo.</t>
  </si>
  <si>
    <t>se agregó al cargo profesional nivel 20 el peligro de TRABAJO EN ALTURAS.</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</si>
  <si>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</si>
  <si>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Tecnólogos en obras civiles 32</t>
  </si>
  <si>
    <t>se agregó al cargo tecnólogo en obras civiles el peligro de TRABAJO EN ALTURAS.</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</si>
  <si>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</si>
  <si>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realizar seguimiento a los trabajadores mediante PVE biomecánico.</t>
  </si>
  <si>
    <t>Realizar labores operativas y de apoyo en el mantenimiento de infraestructura y locativas que comprendan los sistemas de acueducto y alcantarillado, plantas de tratamiento y estaciones de bombeo.</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</si>
  <si>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</si>
  <si>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BASE DE EMFERMEDADES LABORALES</t>
  </si>
  <si>
    <t>se agrego al cargo fontanero nivel 42 la emfermedad de factor ergonomico 58</t>
  </si>
  <si>
    <t>psicosocial</t>
  </si>
  <si>
    <t>biomecánicos</t>
  </si>
  <si>
    <t xml:space="preserve">biomecánicos </t>
  </si>
  <si>
    <t>Asistencia puntual a las jornadas de vacunación para minimizar los peligros que requieran una aplicación anticipada de antígeno. En los casos en los cuales se deba hacer aplicación posterior, es necesario saber cual es la fuente del contagio.Uso obligatorio de elementos de protección personal en las actividades de terreno.</t>
  </si>
  <si>
    <t>Hacer uso de luminarias portátiles que ayuden a garantizar una buena iluminación en el área de trabajo en aquellas horas en que la luz natural no lo permita.</t>
  </si>
  <si>
    <t>Reclamar y hacer uso continuo del bloqueador solar, asi como de los EPP que minimizan la exposición a este riesgo</t>
  </si>
  <si>
    <t>Realización periodica de exámenes ocupacionales que hagan trazabalidad a la condición auditiva de cada trabajador expuesto a este peligro.</t>
  </si>
  <si>
    <t>Uso adecuado de los EPP que minimicen la exposición a este peligro. Realizar mediciones higienicas en las áreas donde se considere que este peligro podría tener repercusiones contra la salud y hacer análisis vs los EPP revisando que estos realmente tengan la protección que se necesita.</t>
  </si>
  <si>
    <t>Uso adecuado de los EPP que minimicen la exposición a este peligro.</t>
  </si>
  <si>
    <t>Mantenimiento preventicvo de herramientas y maquinaria que producen este tipo de peligro, garantizando su buen funcionamiento y que no genere vibraciones externas no propias de los elementos.</t>
  </si>
  <si>
    <t>Continuar con el desarrollo del programa de riesgo psicosocial con el fin de retroalimentar acerca del manejo del estrés, así como los factores internos y externos que desarrollen a mayor nivel este riesgo.</t>
  </si>
  <si>
    <t>Realizar las inspecciones establecidas para los vehículos con el fin de reportar preventivamente los daños que pueda tener el equipo.</t>
  </si>
  <si>
    <t>Llevar a cabo los protocolos de acuerdo a las normas internas de servicio para trabajo en espacios confinados.</t>
  </si>
  <si>
    <t>Llevar a cabo los protocolos de acuerdo a las normas internas de servicio para trabajo en excavaciones.</t>
  </si>
  <si>
    <t>Garantizar que las herramientas y los equipos necesarios cuenten con el mantenimiento y las codiciones de seguridad mínimas para realizar labores en forma segura.</t>
  </si>
  <si>
    <t>el personal operativo debe tener claro las disposiciones en caso de emergia por cualquier tipo de evento que ocurra estando en áreas públicas o terreno. Por lo tanto se debe garantizar la elaboración del protocolo necesario.</t>
  </si>
  <si>
    <t>se modificó del cargo profesional especializado nivel 21 la calificación del peligro de TRABAJO EN ALTURAS.</t>
  </si>
  <si>
    <t>se cambio el número de expuestos del cargo tecnólogo en obras civiles nivel 32 de 2 trabajadores a 1 trabajador.</t>
  </si>
  <si>
    <t>se cambio el número de expuestos del cargo fontanero nivel 41 de 9 trabajadores a 11 trabajador.</t>
  </si>
  <si>
    <t>se cambio el número de expuestos del cargo conductor operativo nivel 41 de 2 trabajadores a 3 trabajadores.</t>
  </si>
  <si>
    <t>se eliminó el cargo auxiliar administrativo ya que en la planta de personal no se cuenta con nigún trabajador.</t>
  </si>
  <si>
    <t>se cambio el número de expuestos del cargo fontanero 42 de 14 trabajadores a 12 trabajadores.</t>
  </si>
  <si>
    <t>Ayudante 50</t>
  </si>
  <si>
    <t>se agrego al cargo operador de valvulas nivel 42 la enfermedad de factor ergonomico 40.</t>
  </si>
  <si>
    <t>se agrego al cargo fontanero nivel 41 la enfermedad de factor ergonomico 48.</t>
  </si>
  <si>
    <t>se agrego al cargo fontanero nivel 41 la enfermedad de factor ergonomico 41.</t>
  </si>
  <si>
    <t>se agrego al cargo fontanero nivel 41 la enfermedad de factor ergonomico 60.</t>
  </si>
  <si>
    <t>se cambio el cargo de ayudante nivel 52 por el ayudante nivel 50.</t>
  </si>
  <si>
    <t>se cambio el número de expuestos del cargo ayudante nivel 52 de 4 trabajadores a 1 trabajador.</t>
  </si>
  <si>
    <t>químico</t>
  </si>
  <si>
    <t>DIVISIÓN SERVICIO ACUEDUCTO ZONA 2 - OPERATIVO</t>
  </si>
  <si>
    <t>NOMBRE CENTRO DE TRABAJO Y/O PROCESO: DIVISIÓN SERVICIO ACUEDUCTO ZONA 2 - ADMINISTRATIVO</t>
  </si>
  <si>
    <t>DIVISIÓN SERVICIO ACUEDUCTO ZONA 2 - ADMINISTRATIVO</t>
  </si>
  <si>
    <t>EDIFICIO CENTRAL DE OPERACIONES - ECO</t>
  </si>
  <si>
    <t>PLANTA DE PERSONAL</t>
  </si>
  <si>
    <t>ELABORACIÓN                                            ACTUALIZACIÓN                                               FECHA: 6 DE AGOSTO DE 2018</t>
  </si>
  <si>
    <t>BASE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</si>
</sst>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8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3" borderId="14" xfId="0" applyFont="1" applyFill="1" applyBorder="1" applyAlignment="1">
      <alignment vertical="center" textRotation="90"/>
    </xf>
    <xf numFmtId="0" fontId="1" fillId="4" borderId="14" xfId="0" applyFont="1" applyFill="1" applyBorder="1" applyAlignment="1">
      <alignment vertical="center" wrapText="1"/>
    </xf>
    <xf numFmtId="0" fontId="2" fillId="4" borderId="14" xfId="0" applyFont="1" applyFill="1" applyBorder="1" applyAlignment="1" applyProtection="1">
      <alignment vertical="center" wrapText="1"/>
      <protection locked="0"/>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22"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3" fillId="5"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5" fillId="4" borderId="12" xfId="0" applyFont="1" applyFill="1" applyBorder="1" applyAlignment="1" applyProtection="1">
      <alignment horizontal="center" vertical="center" wrapText="1" shrinkToFit="1"/>
    </xf>
    <xf numFmtId="0" fontId="3"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5" fillId="4" borderId="13" xfId="0" applyFont="1" applyFill="1" applyBorder="1" applyAlignment="1" applyProtection="1">
      <alignment horizontal="center" vertical="center" wrapText="1" shrinkToFit="1"/>
    </xf>
    <xf numFmtId="0" fontId="3"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5" fillId="4" borderId="14" xfId="0" applyFont="1" applyFill="1" applyBorder="1" applyAlignment="1" applyProtection="1">
      <alignment horizontal="center" vertical="center" wrapText="1" shrinkToFit="1"/>
    </xf>
    <xf numFmtId="0" fontId="3" fillId="4"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4" fillId="8" borderId="12" xfId="0" applyFont="1" applyFill="1" applyBorder="1" applyAlignment="1">
      <alignment horizontal="center" vertical="center"/>
    </xf>
    <xf numFmtId="0" fontId="5" fillId="8" borderId="12" xfId="0" applyFont="1" applyFill="1" applyBorder="1" applyAlignment="1" applyProtection="1">
      <alignment horizontal="center" vertical="center" wrapText="1" shrinkToFit="1"/>
    </xf>
    <xf numFmtId="0" fontId="3"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0" fillId="8" borderId="13" xfId="0" applyFill="1" applyBorder="1" applyAlignment="1">
      <alignment horizontal="center" vertical="center" wrapText="1"/>
    </xf>
    <xf numFmtId="0" fontId="4" fillId="8" borderId="13" xfId="0" applyFont="1" applyFill="1" applyBorder="1" applyAlignment="1">
      <alignment horizontal="center" vertical="center"/>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0" fillId="8" borderId="14" xfId="0"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3" fillId="8"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4" borderId="14"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7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uarezl\Desktop\MATRICES%20ENTREGADAS%20A%20S.O\PARA%20SEGUNDA%20ENTREGA\DAVID\MIP%20DIVISI&#211;N%20SERVICIO%20ACUEDUCTO%20ZON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suarezl\Desktop\BACKUP%20DAVID%20SUAREZ\DOCUMENTOS%20DAVID\MIP%202017\MIP%202017\ZONA%202\MIP%20DIVISI&#211;N%20ACUEDUCTO%20ZO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mecanica automotriz"/>
      <sheetName val="verificación"/>
      <sheetName val="carrotanque"/>
      <sheetName val="tapadas volquetas"/>
      <sheetName val="valvulas"/>
      <sheetName val="compresor"/>
      <sheetName val="pitometria"/>
      <sheetName val="fontaneria"/>
      <sheetName val="mampostería"/>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Clasificacion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 SERV. ACUEDUCT. Z2 ADMINIS"/>
      <sheetName val="DIV. SERV. ACUEDUCT. Z2 OPERATI"/>
      <sheetName val="Hoja1"/>
      <sheetName val="Hoja2"/>
    </sheetNames>
    <sheetDataSet>
      <sheetData sheetId="0"/>
      <sheetData sheetId="1"/>
      <sheetData sheetId="2">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3">
        <row r="2">
          <cell r="A2" t="str">
            <v>Aforador 32</v>
          </cell>
          <cell r="B2">
            <v>0</v>
          </cell>
          <cell r="C2">
            <v>0</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cell r="B4">
            <v>0</v>
          </cell>
          <cell r="C4">
            <v>0</v>
          </cell>
        </row>
        <row r="5">
          <cell r="A5" t="str">
            <v>Aprendiz estudiante SENA 72</v>
          </cell>
          <cell r="B5">
            <v>0</v>
          </cell>
          <cell r="C5">
            <v>0</v>
          </cell>
        </row>
        <row r="6">
          <cell r="A6" t="str">
            <v>Asesor 06</v>
          </cell>
          <cell r="B6">
            <v>0</v>
          </cell>
          <cell r="C6">
            <v>0</v>
          </cell>
        </row>
        <row r="7">
          <cell r="A7" t="str">
            <v>Asesor 08</v>
          </cell>
          <cell r="B7">
            <v>0</v>
          </cell>
          <cell r="C7">
            <v>0</v>
          </cell>
        </row>
        <row r="8">
          <cell r="A8" t="str">
            <v>Auxiliar 50</v>
          </cell>
          <cell r="B8">
            <v>0</v>
          </cell>
          <cell r="C8">
            <v>0</v>
          </cell>
        </row>
        <row r="9">
          <cell r="A9" t="str">
            <v>Auxiliar Administrativo 32</v>
          </cell>
          <cell r="B9">
            <v>0</v>
          </cell>
          <cell r="C9">
            <v>0</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cell r="B14">
            <v>0</v>
          </cell>
          <cell r="C14">
            <v>0</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cell r="B16">
            <v>0</v>
          </cell>
          <cell r="C16">
            <v>0</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cell r="B20">
            <v>0</v>
          </cell>
          <cell r="C20">
            <v>0</v>
          </cell>
        </row>
        <row r="21">
          <cell r="A21" t="str">
            <v>Ayudante 52</v>
          </cell>
          <cell r="B21">
            <v>0</v>
          </cell>
          <cell r="C21">
            <v>0</v>
          </cell>
        </row>
        <row r="22">
          <cell r="A22" t="str">
            <v>Ayudante operativo 42</v>
          </cell>
          <cell r="B22">
            <v>0</v>
          </cell>
          <cell r="C22">
            <v>0</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cell r="B28">
            <v>0</v>
          </cell>
          <cell r="C28">
            <v>0</v>
          </cell>
        </row>
        <row r="29">
          <cell r="A29" t="str">
            <v>Director financiero 08</v>
          </cell>
          <cell r="B29">
            <v>0</v>
          </cell>
          <cell r="C29">
            <v>0</v>
          </cell>
        </row>
        <row r="30">
          <cell r="A30" t="str">
            <v>Director operativo 08</v>
          </cell>
          <cell r="B30">
            <v>0</v>
          </cell>
          <cell r="C30">
            <v>0</v>
          </cell>
        </row>
        <row r="31">
          <cell r="A31" t="str">
            <v>Director técnico 08</v>
          </cell>
          <cell r="B31">
            <v>0</v>
          </cell>
          <cell r="C31">
            <v>0</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cell r="B35">
            <v>0</v>
          </cell>
          <cell r="C35">
            <v>0</v>
          </cell>
        </row>
        <row r="36">
          <cell r="A36" t="str">
            <v>Gerente 06</v>
          </cell>
          <cell r="B36">
            <v>0</v>
          </cell>
          <cell r="C36">
            <v>0</v>
          </cell>
        </row>
        <row r="37">
          <cell r="A37" t="str">
            <v>Gerente general 02</v>
          </cell>
          <cell r="B37">
            <v>0</v>
          </cell>
          <cell r="C37">
            <v>0</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cell r="B39">
            <v>0</v>
          </cell>
          <cell r="C39">
            <v>0</v>
          </cell>
        </row>
        <row r="40">
          <cell r="A40" t="str">
            <v>Jefe de oficina 06</v>
          </cell>
          <cell r="B40">
            <v>0</v>
          </cell>
          <cell r="C40">
            <v>0</v>
          </cell>
        </row>
        <row r="41">
          <cell r="A41" t="str">
            <v>Jefe de oficina 08</v>
          </cell>
          <cell r="B41">
            <v>0</v>
          </cell>
          <cell r="C41">
            <v>0</v>
          </cell>
        </row>
        <row r="42">
          <cell r="A42" t="str">
            <v>Jefe de oficina asesora de comunicaciones 08</v>
          </cell>
          <cell r="B42">
            <v>0</v>
          </cell>
          <cell r="C42">
            <v>0</v>
          </cell>
        </row>
        <row r="43">
          <cell r="A43" t="str">
            <v>Jefe de oficina asesora de jurídica 08</v>
          </cell>
          <cell r="B43">
            <v>0</v>
          </cell>
          <cell r="C43">
            <v>0</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cell r="B51">
            <v>0</v>
          </cell>
          <cell r="C51">
            <v>0</v>
          </cell>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cell r="B53">
            <v>0</v>
          </cell>
          <cell r="C53">
            <v>0</v>
          </cell>
        </row>
        <row r="54">
          <cell r="A54" t="str">
            <v>Profesional especializado 20</v>
          </cell>
          <cell r="B54">
            <v>0</v>
          </cell>
          <cell r="C54">
            <v>0</v>
          </cell>
        </row>
        <row r="55">
          <cell r="A55" t="str">
            <v>Profesional especializado 21</v>
          </cell>
          <cell r="B55">
            <v>0</v>
          </cell>
          <cell r="C55">
            <v>0</v>
          </cell>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cell r="B64">
            <v>0</v>
          </cell>
          <cell r="C64">
            <v>0</v>
          </cell>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cell r="B67">
            <v>0</v>
          </cell>
          <cell r="C67">
            <v>0</v>
          </cell>
        </row>
        <row r="68">
          <cell r="A68" t="str">
            <v>Técnico 41</v>
          </cell>
          <cell r="B68">
            <v>0</v>
          </cell>
          <cell r="C68">
            <v>0</v>
          </cell>
        </row>
        <row r="69">
          <cell r="A69" t="str">
            <v>Técnico 42</v>
          </cell>
          <cell r="B69">
            <v>0</v>
          </cell>
          <cell r="C69">
            <v>0</v>
          </cell>
        </row>
        <row r="70">
          <cell r="A70" t="str">
            <v>Técnico administrativo 32</v>
          </cell>
          <cell r="B70">
            <v>0</v>
          </cell>
          <cell r="C70">
            <v>0</v>
          </cell>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cell r="B74">
            <v>0</v>
          </cell>
          <cell r="C74">
            <v>0</v>
          </cell>
        </row>
        <row r="75">
          <cell r="A75" t="str">
            <v>Tecnólogo administrativo 31</v>
          </cell>
          <cell r="B75">
            <v>0</v>
          </cell>
          <cell r="C75">
            <v>0</v>
          </cell>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cell r="B78">
            <v>0</v>
          </cell>
          <cell r="C78">
            <v>0</v>
          </cell>
        </row>
        <row r="79">
          <cell r="A79" t="str">
            <v>Tecnólogo operativo 31</v>
          </cell>
          <cell r="B79">
            <v>0</v>
          </cell>
          <cell r="C79">
            <v>0</v>
          </cell>
        </row>
        <row r="80">
          <cell r="A80" t="str">
            <v>Tecnólogo operativo 32</v>
          </cell>
          <cell r="B80">
            <v>0</v>
          </cell>
          <cell r="C80">
            <v>0</v>
          </cell>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6"/>
  <sheetViews>
    <sheetView showGridLines="0" zoomScale="80" zoomScaleNormal="80" workbookViewId="0">
      <selection activeCell="C2" sqref="C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6" t="s">
        <v>1279</v>
      </c>
      <c r="D2" s="57"/>
      <c r="E2" s="57"/>
      <c r="F2" s="57"/>
      <c r="G2" s="58"/>
      <c r="K2" s="9"/>
      <c r="L2" s="9"/>
      <c r="M2" s="9"/>
      <c r="V2" s="9"/>
      <c r="AB2" s="10"/>
      <c r="AC2" s="6"/>
      <c r="AD2" s="6"/>
    </row>
    <row r="3" spans="1:30" s="8" customFormat="1" ht="15" customHeight="1">
      <c r="A3" s="5"/>
      <c r="B3" s="6"/>
      <c r="C3" s="59" t="s">
        <v>1197</v>
      </c>
      <c r="D3" s="60"/>
      <c r="E3" s="60"/>
      <c r="F3" s="60"/>
      <c r="G3" s="61"/>
      <c r="K3" s="9"/>
      <c r="L3" s="9"/>
      <c r="M3" s="9"/>
      <c r="V3" s="9"/>
      <c r="AB3" s="10"/>
      <c r="AC3" s="6"/>
      <c r="AD3" s="6"/>
    </row>
    <row r="4" spans="1:30" s="8" customFormat="1" ht="15" customHeight="1" thickBot="1">
      <c r="A4" s="5"/>
      <c r="B4" s="6"/>
      <c r="C4" s="62" t="s">
        <v>1275</v>
      </c>
      <c r="D4" s="63"/>
      <c r="E4" s="63"/>
      <c r="F4" s="63"/>
      <c r="G4" s="64"/>
      <c r="K4" s="9"/>
      <c r="L4" s="9"/>
      <c r="M4" s="9"/>
      <c r="V4" s="9"/>
      <c r="AB4" s="10"/>
      <c r="AC4" s="6"/>
      <c r="AD4" s="6"/>
    </row>
    <row r="5" spans="1:30" s="8" customFormat="1" ht="11.25" customHeight="1">
      <c r="A5" s="5"/>
      <c r="B5" s="6"/>
      <c r="C5" s="11" t="s">
        <v>1196</v>
      </c>
      <c r="E5" s="150"/>
      <c r="F5" s="150"/>
      <c r="G5" s="150"/>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54" t="s">
        <v>11</v>
      </c>
      <c r="B8" s="157" t="s">
        <v>12</v>
      </c>
      <c r="C8" s="151" t="s">
        <v>0</v>
      </c>
      <c r="D8" s="151"/>
      <c r="E8" s="151"/>
      <c r="F8" s="151"/>
      <c r="G8" s="140" t="s">
        <v>1</v>
      </c>
      <c r="H8" s="141"/>
      <c r="I8" s="142"/>
      <c r="J8" s="152" t="s">
        <v>2</v>
      </c>
      <c r="K8" s="149" t="s">
        <v>3</v>
      </c>
      <c r="L8" s="149"/>
      <c r="M8" s="149"/>
      <c r="N8" s="149" t="s">
        <v>4</v>
      </c>
      <c r="O8" s="149"/>
      <c r="P8" s="149"/>
      <c r="Q8" s="149"/>
      <c r="R8" s="149"/>
      <c r="S8" s="149"/>
      <c r="T8" s="149"/>
      <c r="U8" s="149" t="s">
        <v>5</v>
      </c>
      <c r="V8" s="149" t="s">
        <v>6</v>
      </c>
      <c r="W8" s="153"/>
      <c r="X8" s="148" t="s">
        <v>7</v>
      </c>
      <c r="Y8" s="148"/>
      <c r="Z8" s="148"/>
      <c r="AA8" s="148"/>
      <c r="AB8" s="148"/>
      <c r="AC8" s="148"/>
      <c r="AD8" s="148"/>
    </row>
    <row r="9" spans="1:30" ht="15.75" customHeight="1" thickBot="1">
      <c r="A9" s="155"/>
      <c r="B9" s="158"/>
      <c r="C9" s="151"/>
      <c r="D9" s="151"/>
      <c r="E9" s="151"/>
      <c r="F9" s="151"/>
      <c r="G9" s="143"/>
      <c r="H9" s="144"/>
      <c r="I9" s="145"/>
      <c r="J9" s="152"/>
      <c r="K9" s="149"/>
      <c r="L9" s="149"/>
      <c r="M9" s="149"/>
      <c r="N9" s="149"/>
      <c r="O9" s="149"/>
      <c r="P9" s="149"/>
      <c r="Q9" s="149"/>
      <c r="R9" s="149"/>
      <c r="S9" s="149"/>
      <c r="T9" s="149"/>
      <c r="U9" s="153"/>
      <c r="V9" s="153"/>
      <c r="W9" s="153"/>
      <c r="X9" s="148"/>
      <c r="Y9" s="148"/>
      <c r="Z9" s="148"/>
      <c r="AA9" s="148"/>
      <c r="AB9" s="148"/>
      <c r="AC9" s="148"/>
      <c r="AD9" s="148"/>
    </row>
    <row r="10" spans="1:30" ht="39" thickBot="1">
      <c r="A10" s="156"/>
      <c r="B10" s="159"/>
      <c r="C10" s="28" t="s">
        <v>13</v>
      </c>
      <c r="D10" s="28" t="s">
        <v>14</v>
      </c>
      <c r="E10" s="28" t="s">
        <v>1077</v>
      </c>
      <c r="F10" s="28" t="s">
        <v>15</v>
      </c>
      <c r="G10" s="28" t="s">
        <v>16</v>
      </c>
      <c r="H10" s="146" t="s">
        <v>17</v>
      </c>
      <c r="I10" s="147"/>
      <c r="J10" s="152"/>
      <c r="K10" s="28" t="s">
        <v>18</v>
      </c>
      <c r="L10" s="28" t="s">
        <v>19</v>
      </c>
      <c r="M10" s="28" t="s">
        <v>20</v>
      </c>
      <c r="N10" s="28" t="s">
        <v>21</v>
      </c>
      <c r="O10" s="28" t="s">
        <v>22</v>
      </c>
      <c r="P10" s="28" t="s">
        <v>37</v>
      </c>
      <c r="Q10" s="28" t="s">
        <v>36</v>
      </c>
      <c r="R10" s="28" t="s">
        <v>23</v>
      </c>
      <c r="S10" s="28" t="s">
        <v>38</v>
      </c>
      <c r="T10" s="28" t="s">
        <v>24</v>
      </c>
      <c r="U10" s="28" t="s">
        <v>25</v>
      </c>
      <c r="V10" s="28" t="s">
        <v>39</v>
      </c>
      <c r="W10" s="28" t="s">
        <v>26</v>
      </c>
      <c r="X10" s="28" t="s">
        <v>8</v>
      </c>
      <c r="Y10" s="28" t="s">
        <v>9</v>
      </c>
      <c r="Z10" s="28" t="s">
        <v>10</v>
      </c>
      <c r="AA10" s="28" t="s">
        <v>31</v>
      </c>
      <c r="AB10" s="28" t="s">
        <v>27</v>
      </c>
      <c r="AC10" s="28" t="s">
        <v>28</v>
      </c>
      <c r="AD10" s="54" t="s">
        <v>29</v>
      </c>
    </row>
    <row r="11" spans="1:30" ht="15" customHeight="1">
      <c r="A11" s="167" t="s">
        <v>1276</v>
      </c>
      <c r="B11" s="167" t="s">
        <v>1277</v>
      </c>
      <c r="C11" s="120" t="s">
        <v>1199</v>
      </c>
      <c r="D11" s="123" t="s">
        <v>1200</v>
      </c>
      <c r="E11" s="126" t="s">
        <v>1040</v>
      </c>
      <c r="F11" s="126" t="s">
        <v>1201</v>
      </c>
      <c r="G11" s="93" t="str">
        <f>VLOOKUP(H11,PELIGROS!A$1:G$445,2,0)</f>
        <v>Bacterias</v>
      </c>
      <c r="H11" s="39" t="s">
        <v>113</v>
      </c>
      <c r="I11" s="33" t="s">
        <v>1215</v>
      </c>
      <c r="J11" s="93" t="str">
        <f>VLOOKUP(H11,PELIGROS!A$2:G$445,3,0)</f>
        <v>Infecciones Bacterianas</v>
      </c>
      <c r="K11" s="71" t="s">
        <v>1202</v>
      </c>
      <c r="L11" s="93" t="str">
        <f>VLOOKUP(H11,PELIGROS!A$2:G$445,4,0)</f>
        <v>N/A</v>
      </c>
      <c r="M11" s="93" t="str">
        <f>VLOOKUP(H11,PELIGROS!A$2:G$445,5,0)</f>
        <v>Vacunación</v>
      </c>
      <c r="N11" s="71">
        <v>2</v>
      </c>
      <c r="O11" s="69">
        <v>3</v>
      </c>
      <c r="P11" s="69">
        <v>10</v>
      </c>
      <c r="Q11" s="69">
        <f>N11*O11</f>
        <v>6</v>
      </c>
      <c r="R11" s="69">
        <f>P11*Q11</f>
        <v>60</v>
      </c>
      <c r="S11" s="39" t="str">
        <f>IF(Q11=40,"MA-40",IF(Q11=30,"MA-30",IF(Q11=20,"A-20",IF(Q11=10,"A-10",IF(Q11=24,"MA-24",IF(Q11=18,"A-18",IF(Q11=12,"A-12",IF(Q11=6,"M-6",IF(Q11=8,"M-8",IF(Q11=6,"M-6",IF(Q11=4,"B-4",IF(Q11=2,"B-2",))))))))))))</f>
        <v>M-6</v>
      </c>
      <c r="T11" s="70" t="str">
        <f t="shared" ref="T11:T74" si="0">IF(R11&lt;=20,"IV",IF(R11&lt;=120,"III",IF(R11&lt;=500,"II",IF(R11&lt;=4000,"I"))))</f>
        <v>III</v>
      </c>
      <c r="U11" s="70" t="str">
        <f>IF(T11=0,"",IF(T11="IV","Aceptable",IF(T11="III","Mejorable",IF(T11="II","No Aceptable o Aceptable Con Control Especifico",IF(T11="I","No Aceptable","")))))</f>
        <v>Mejorable</v>
      </c>
      <c r="V11" s="107">
        <v>1</v>
      </c>
      <c r="W11" s="93" t="str">
        <f>VLOOKUP(H11,PELIGROS!A$2:G$445,6,0)</f>
        <v xml:space="preserve">Enfermedades Infectocontagiosas
</v>
      </c>
      <c r="X11" s="71"/>
      <c r="Y11" s="71"/>
      <c r="Z11" s="71"/>
      <c r="AA11" s="68"/>
      <c r="AB11" s="93" t="str">
        <f>VLOOKUP(H11,PELIGROS!A$2:G$445,7,0)</f>
        <v>Autocuidado</v>
      </c>
      <c r="AC11" s="107" t="s">
        <v>1203</v>
      </c>
      <c r="AD11" s="120" t="s">
        <v>1204</v>
      </c>
    </row>
    <row r="12" spans="1:30" ht="25.5">
      <c r="A12" s="168"/>
      <c r="B12" s="168"/>
      <c r="C12" s="121"/>
      <c r="D12" s="124"/>
      <c r="E12" s="127"/>
      <c r="F12" s="127"/>
      <c r="G12" s="93" t="str">
        <f>VLOOKUP(H12,PELIGROS!A$1:G$445,2,0)</f>
        <v>Virus</v>
      </c>
      <c r="H12" s="40" t="s">
        <v>122</v>
      </c>
      <c r="I12" s="33" t="s">
        <v>1215</v>
      </c>
      <c r="J12" s="93" t="str">
        <f>VLOOKUP(H12,PELIGROS!A$2:G$445,3,0)</f>
        <v>Infecciones Virales</v>
      </c>
      <c r="K12" s="74" t="s">
        <v>1202</v>
      </c>
      <c r="L12" s="93" t="str">
        <f>VLOOKUP(H12,PELIGROS!A$2:G$445,4,0)</f>
        <v>N/A</v>
      </c>
      <c r="M12" s="93" t="str">
        <f>VLOOKUP(H12,PELIGROS!A$2:G$445,5,0)</f>
        <v>Vacunación</v>
      </c>
      <c r="N12" s="74">
        <v>2</v>
      </c>
      <c r="O12" s="19">
        <v>3</v>
      </c>
      <c r="P12" s="19">
        <v>10</v>
      </c>
      <c r="Q12" s="19">
        <f t="shared" ref="Q12:Q75" si="1">N12*O12</f>
        <v>6</v>
      </c>
      <c r="R12" s="19">
        <f t="shared" ref="R12:R75" si="2">P12*Q12</f>
        <v>60</v>
      </c>
      <c r="S12" s="40" t="str">
        <f t="shared" ref="S12:S75" si="3">IF(Q12=40,"MA-40",IF(Q12=30,"MA-30",IF(Q12=20,"A-20",IF(Q12=10,"A-10",IF(Q12=24,"MA-24",IF(Q12=18,"A-18",IF(Q12=12,"A-12",IF(Q12=6,"M-6",IF(Q12=8,"M-8",IF(Q12=6,"M-6",IF(Q12=4,"B-4",IF(Q12=2,"B-2",))))))))))))</f>
        <v>M-6</v>
      </c>
      <c r="T12" s="73" t="str">
        <f t="shared" si="0"/>
        <v>III</v>
      </c>
      <c r="U12" s="73" t="str">
        <f t="shared" ref="U12:U75" si="4">IF(T12=0,"",IF(T12="IV","Aceptable",IF(T12="III","Mejorable",IF(T12="II","No Aceptable o Aceptable Con Control Especifico",IF(T12="I","No Aceptable","")))))</f>
        <v>Mejorable</v>
      </c>
      <c r="V12" s="108"/>
      <c r="W12" s="93" t="str">
        <f>VLOOKUP(H12,PELIGROS!A$2:G$445,6,0)</f>
        <v xml:space="preserve">Enfermedades Infectocontagiosas
</v>
      </c>
      <c r="X12" s="74"/>
      <c r="Y12" s="74"/>
      <c r="Z12" s="74"/>
      <c r="AA12" s="72"/>
      <c r="AB12" s="93" t="str">
        <f>VLOOKUP(H12,PELIGROS!A$2:G$445,7,0)</f>
        <v>Autocuidado</v>
      </c>
      <c r="AC12" s="108"/>
      <c r="AD12" s="121"/>
    </row>
    <row r="13" spans="1:30" ht="51">
      <c r="A13" s="168"/>
      <c r="B13" s="168"/>
      <c r="C13" s="121"/>
      <c r="D13" s="124"/>
      <c r="E13" s="127"/>
      <c r="F13" s="127"/>
      <c r="G13" s="93" t="str">
        <f>VLOOKUP(H13,PELIGROS!A$1:G$445,2,0)</f>
        <v>INFRAROJA, ULTRAVIOLETA, VISIBLE, RADIOFRECUENCIA, MICROONDAS, LASER</v>
      </c>
      <c r="H13" s="40" t="s">
        <v>67</v>
      </c>
      <c r="I13" s="33" t="s">
        <v>1217</v>
      </c>
      <c r="J13" s="93" t="str">
        <f>VLOOKUP(H13,PELIGROS!A$2:G$445,3,0)</f>
        <v>CÁNCER, LESIONES DÉRMICAS Y OCULARES</v>
      </c>
      <c r="K13" s="74" t="s">
        <v>1202</v>
      </c>
      <c r="L13" s="93" t="str">
        <f>VLOOKUP(H13,PELIGROS!A$2:G$445,4,0)</f>
        <v>Inspecciones planeadas e inspecciones no planeadas, procedimientos de programas de seguridad y salud en el trabajo</v>
      </c>
      <c r="M13" s="93" t="str">
        <f>VLOOKUP(H13,PELIGROS!A$2:G$445,5,0)</f>
        <v>PROGRAMA BLOQUEADOR SOLAR</v>
      </c>
      <c r="N13" s="74">
        <v>2</v>
      </c>
      <c r="O13" s="19">
        <v>2</v>
      </c>
      <c r="P13" s="19">
        <v>10</v>
      </c>
      <c r="Q13" s="19">
        <f t="shared" si="1"/>
        <v>4</v>
      </c>
      <c r="R13" s="19">
        <f t="shared" si="2"/>
        <v>40</v>
      </c>
      <c r="S13" s="40" t="str">
        <f t="shared" si="3"/>
        <v>B-4</v>
      </c>
      <c r="T13" s="73" t="str">
        <f t="shared" si="0"/>
        <v>III</v>
      </c>
      <c r="U13" s="73" t="str">
        <f t="shared" si="4"/>
        <v>Mejorable</v>
      </c>
      <c r="V13" s="108"/>
      <c r="W13" s="93" t="str">
        <f>VLOOKUP(H13,PELIGROS!A$2:G$445,6,0)</f>
        <v>CÁNCER</v>
      </c>
      <c r="X13" s="74"/>
      <c r="Y13" s="74"/>
      <c r="Z13" s="74"/>
      <c r="AA13" s="72"/>
      <c r="AB13" s="93" t="str">
        <f>VLOOKUP(H13,PELIGROS!A$2:G$445,7,0)</f>
        <v>N/A</v>
      </c>
      <c r="AC13" s="74" t="s">
        <v>1205</v>
      </c>
      <c r="AD13" s="121"/>
    </row>
    <row r="14" spans="1:30" ht="39.75" customHeight="1">
      <c r="A14" s="168"/>
      <c r="B14" s="168"/>
      <c r="C14" s="121"/>
      <c r="D14" s="124"/>
      <c r="E14" s="127"/>
      <c r="F14" s="127"/>
      <c r="G14" s="93" t="str">
        <f>VLOOKUP(H14,PELIGROS!A$1:G$445,2,0)</f>
        <v>CONCENTRACIÓN EN ACTIVIDADES DE ALTO DESEMPEÑO MENTAL</v>
      </c>
      <c r="H14" s="40" t="s">
        <v>72</v>
      </c>
      <c r="I14" s="33" t="s">
        <v>1218</v>
      </c>
      <c r="J14" s="93" t="str">
        <f>VLOOKUP(H14,PELIGROS!A$2:G$445,3,0)</f>
        <v>ESTRÉS, CEFALEA, IRRITABILIDAD</v>
      </c>
      <c r="K14" s="74" t="s">
        <v>1202</v>
      </c>
      <c r="L14" s="93" t="str">
        <f>VLOOKUP(H14,PELIGROS!A$2:G$445,4,0)</f>
        <v>N/A</v>
      </c>
      <c r="M14" s="93" t="str">
        <f>VLOOKUP(H14,PELIGROS!A$2:G$445,5,0)</f>
        <v>PVE PSICOSOCIAL</v>
      </c>
      <c r="N14" s="74">
        <v>2</v>
      </c>
      <c r="O14" s="19">
        <v>3</v>
      </c>
      <c r="P14" s="19">
        <v>10</v>
      </c>
      <c r="Q14" s="19">
        <f t="shared" si="1"/>
        <v>6</v>
      </c>
      <c r="R14" s="19">
        <f t="shared" si="2"/>
        <v>60</v>
      </c>
      <c r="S14" s="40" t="str">
        <f t="shared" si="3"/>
        <v>M-6</v>
      </c>
      <c r="T14" s="73" t="str">
        <f t="shared" si="0"/>
        <v>III</v>
      </c>
      <c r="U14" s="73" t="str">
        <f t="shared" si="4"/>
        <v>Mejorable</v>
      </c>
      <c r="V14" s="108"/>
      <c r="W14" s="93" t="str">
        <f>VLOOKUP(H14,PELIGROS!A$2:G$445,6,0)</f>
        <v>ESTRÉS</v>
      </c>
      <c r="X14" s="74"/>
      <c r="Y14" s="74"/>
      <c r="Z14" s="74"/>
      <c r="AA14" s="72"/>
      <c r="AB14" s="93" t="str">
        <f>VLOOKUP(H14,PELIGROS!A$2:G$445,7,0)</f>
        <v>N/A</v>
      </c>
      <c r="AC14" s="108" t="s">
        <v>1206</v>
      </c>
      <c r="AD14" s="121"/>
    </row>
    <row r="15" spans="1:30" ht="39.75" customHeight="1">
      <c r="A15" s="168"/>
      <c r="B15" s="168"/>
      <c r="C15" s="121"/>
      <c r="D15" s="124"/>
      <c r="E15" s="127"/>
      <c r="F15" s="127"/>
      <c r="G15" s="93" t="str">
        <f>VLOOKUP(H15,PELIGROS!A$1:G$445,2,0)</f>
        <v>NATURALEZA DE LA TAREA</v>
      </c>
      <c r="H15" s="40" t="s">
        <v>76</v>
      </c>
      <c r="I15" s="33" t="s">
        <v>1218</v>
      </c>
      <c r="J15" s="93" t="str">
        <f>VLOOKUP(H15,PELIGROS!A$2:G$445,3,0)</f>
        <v>ESTRÉS,  TRANSTORNOS DEL SUEÑO</v>
      </c>
      <c r="K15" s="74" t="s">
        <v>1202</v>
      </c>
      <c r="L15" s="93" t="str">
        <f>VLOOKUP(H15,PELIGROS!A$2:G$445,4,0)</f>
        <v>N/A</v>
      </c>
      <c r="M15" s="93" t="str">
        <f>VLOOKUP(H15,PELIGROS!A$2:G$445,5,0)</f>
        <v>PVE PSICOSOCIAL</v>
      </c>
      <c r="N15" s="74">
        <v>2</v>
      </c>
      <c r="O15" s="19">
        <v>3</v>
      </c>
      <c r="P15" s="19">
        <v>10</v>
      </c>
      <c r="Q15" s="19">
        <f t="shared" si="1"/>
        <v>6</v>
      </c>
      <c r="R15" s="19">
        <f t="shared" si="2"/>
        <v>60</v>
      </c>
      <c r="S15" s="40" t="str">
        <f t="shared" si="3"/>
        <v>M-6</v>
      </c>
      <c r="T15" s="73" t="str">
        <f t="shared" si="0"/>
        <v>III</v>
      </c>
      <c r="U15" s="73" t="str">
        <f t="shared" si="4"/>
        <v>Mejorable</v>
      </c>
      <c r="V15" s="108"/>
      <c r="W15" s="93" t="str">
        <f>VLOOKUP(H15,PELIGROS!A$2:G$445,6,0)</f>
        <v>ESTRÉS</v>
      </c>
      <c r="X15" s="74"/>
      <c r="Y15" s="74"/>
      <c r="Z15" s="74"/>
      <c r="AA15" s="72"/>
      <c r="AB15" s="93" t="str">
        <f>VLOOKUP(H15,PELIGROS!A$2:G$445,7,0)</f>
        <v>N/A</v>
      </c>
      <c r="AC15" s="108"/>
      <c r="AD15" s="121"/>
    </row>
    <row r="16" spans="1:30" ht="54.75" customHeight="1">
      <c r="A16" s="168"/>
      <c r="B16" s="168"/>
      <c r="C16" s="121"/>
      <c r="D16" s="124"/>
      <c r="E16" s="127"/>
      <c r="F16" s="127"/>
      <c r="G16" s="93" t="str">
        <f>VLOOKUP(H16,PELIGROS!A$1:G$445,2,0)</f>
        <v>Higiene Muscular</v>
      </c>
      <c r="H16" s="40" t="s">
        <v>483</v>
      </c>
      <c r="I16" s="33" t="s">
        <v>1219</v>
      </c>
      <c r="J16" s="93" t="str">
        <f>VLOOKUP(H16,PELIGROS!A$2:G$445,3,0)</f>
        <v>Lesiones Musculoesqueléticas</v>
      </c>
      <c r="K16" s="74" t="s">
        <v>1207</v>
      </c>
      <c r="L16" s="93" t="str">
        <f>VLOOKUP(H16,PELIGROS!A$2:G$445,4,0)</f>
        <v>N/A</v>
      </c>
      <c r="M16" s="93" t="str">
        <f>VLOOKUP(H16,PELIGROS!A$2:G$445,5,0)</f>
        <v>N/A</v>
      </c>
      <c r="N16" s="74">
        <v>2</v>
      </c>
      <c r="O16" s="19">
        <v>3</v>
      </c>
      <c r="P16" s="19">
        <v>10</v>
      </c>
      <c r="Q16" s="19">
        <f t="shared" si="1"/>
        <v>6</v>
      </c>
      <c r="R16" s="19">
        <f t="shared" si="2"/>
        <v>60</v>
      </c>
      <c r="S16" s="40" t="str">
        <f t="shared" si="3"/>
        <v>M-6</v>
      </c>
      <c r="T16" s="73" t="str">
        <f t="shared" si="0"/>
        <v>III</v>
      </c>
      <c r="U16" s="73" t="str">
        <f t="shared" si="4"/>
        <v>Mejorable</v>
      </c>
      <c r="V16" s="108"/>
      <c r="W16" s="93" t="str">
        <f>VLOOKUP(H16,PELIGROS!A$2:G$445,6,0)</f>
        <v xml:space="preserve">Enfermedades Osteomusculares
</v>
      </c>
      <c r="X16" s="74"/>
      <c r="Y16" s="74"/>
      <c r="Z16" s="74"/>
      <c r="AA16" s="72"/>
      <c r="AB16" s="93" t="str">
        <f>VLOOKUP(H16,PELIGROS!A$2:G$445,7,0)</f>
        <v>Prevención en lesiones osteomusculares, líderes de pausas activas</v>
      </c>
      <c r="AC16" s="74" t="s">
        <v>1208</v>
      </c>
      <c r="AD16" s="121"/>
    </row>
    <row r="17" spans="1:30" ht="51">
      <c r="A17" s="168"/>
      <c r="B17" s="168"/>
      <c r="C17" s="121"/>
      <c r="D17" s="124"/>
      <c r="E17" s="127"/>
      <c r="F17" s="127"/>
      <c r="G17" s="93" t="str">
        <f>VLOOKUP(H17,PELIGROS!A$1:G$445,2,0)</f>
        <v>Atropellamiento, Envestir</v>
      </c>
      <c r="H17" s="40" t="s">
        <v>1187</v>
      </c>
      <c r="I17" s="33" t="s">
        <v>1220</v>
      </c>
      <c r="J17" s="93" t="str">
        <f>VLOOKUP(H17,PELIGROS!A$2:G$445,3,0)</f>
        <v>Lesiones, pérdidas materiales, muerte</v>
      </c>
      <c r="K17" s="74" t="s">
        <v>1202</v>
      </c>
      <c r="L17" s="93" t="str">
        <f>VLOOKUP(H17,PELIGROS!A$2:G$445,4,0)</f>
        <v>Inspecciones planeadas e inspecciones no planeadas, procedimientos de programas de seguridad y salud en el trabajo</v>
      </c>
      <c r="M17" s="93" t="str">
        <f>VLOOKUP(H17,PELIGROS!A$2:G$445,5,0)</f>
        <v>Programa de seguridad vial, señalización</v>
      </c>
      <c r="N17" s="74">
        <v>2</v>
      </c>
      <c r="O17" s="19">
        <v>2</v>
      </c>
      <c r="P17" s="19">
        <v>60</v>
      </c>
      <c r="Q17" s="19">
        <f t="shared" si="1"/>
        <v>4</v>
      </c>
      <c r="R17" s="19">
        <f t="shared" si="2"/>
        <v>240</v>
      </c>
      <c r="S17" s="40" t="str">
        <f t="shared" si="3"/>
        <v>B-4</v>
      </c>
      <c r="T17" s="73" t="str">
        <f t="shared" si="0"/>
        <v>II</v>
      </c>
      <c r="U17" s="73" t="str">
        <f t="shared" si="4"/>
        <v>No Aceptable o Aceptable Con Control Especifico</v>
      </c>
      <c r="V17" s="108"/>
      <c r="W17" s="93" t="str">
        <f>VLOOKUP(H17,PELIGROS!A$2:G$445,6,0)</f>
        <v>Muerte</v>
      </c>
      <c r="X17" s="74"/>
      <c r="Y17" s="74"/>
      <c r="Z17" s="74"/>
      <c r="AA17" s="72"/>
      <c r="AB17" s="93" t="str">
        <f>VLOOKUP(H17,PELIGROS!A$2:G$445,7,0)</f>
        <v>Seguridad vial y manejo defensivo, aseguramiento de áreas de trabajo</v>
      </c>
      <c r="AC17" s="74" t="s">
        <v>1209</v>
      </c>
      <c r="AD17" s="121"/>
    </row>
    <row r="18" spans="1:30" ht="40.5">
      <c r="A18" s="168"/>
      <c r="B18" s="168"/>
      <c r="C18" s="121"/>
      <c r="D18" s="124"/>
      <c r="E18" s="127"/>
      <c r="F18" s="127"/>
      <c r="G18" s="93" t="str">
        <f>VLOOKUP(H18,PELIGROS!A$1:G$445,2,0)</f>
        <v>Superficies de trabajo irregulares o deslizantes</v>
      </c>
      <c r="H18" s="40" t="s">
        <v>597</v>
      </c>
      <c r="I18" s="33" t="s">
        <v>1220</v>
      </c>
      <c r="J18" s="93" t="str">
        <f>VLOOKUP(H18,PELIGROS!A$2:G$445,3,0)</f>
        <v>Caidas del mismo nivel, fracturas, golpe con objetos, caídas de objetos, obstrucción de rutas de evacuación</v>
      </c>
      <c r="K18" s="74" t="s">
        <v>1202</v>
      </c>
      <c r="L18" s="93" t="str">
        <f>VLOOKUP(H18,PELIGROS!A$2:G$445,4,0)</f>
        <v>N/A</v>
      </c>
      <c r="M18" s="93" t="str">
        <f>VLOOKUP(H18,PELIGROS!A$2:G$445,5,0)</f>
        <v>N/A</v>
      </c>
      <c r="N18" s="74">
        <v>2</v>
      </c>
      <c r="O18" s="19">
        <v>3</v>
      </c>
      <c r="P18" s="19">
        <v>25</v>
      </c>
      <c r="Q18" s="19">
        <f t="shared" si="1"/>
        <v>6</v>
      </c>
      <c r="R18" s="19">
        <f t="shared" si="2"/>
        <v>150</v>
      </c>
      <c r="S18" s="40" t="str">
        <f t="shared" si="3"/>
        <v>M-6</v>
      </c>
      <c r="T18" s="73" t="str">
        <f t="shared" si="0"/>
        <v>II</v>
      </c>
      <c r="U18" s="73" t="str">
        <f t="shared" si="4"/>
        <v>No Aceptable o Aceptable Con Control Especifico</v>
      </c>
      <c r="V18" s="108"/>
      <c r="W18" s="93" t="str">
        <f>VLOOKUP(H18,PELIGROS!A$2:G$445,6,0)</f>
        <v>Caídas de distinto nivel</v>
      </c>
      <c r="X18" s="74"/>
      <c r="Y18" s="74"/>
      <c r="Z18" s="74"/>
      <c r="AA18" s="72"/>
      <c r="AB18" s="93" t="str">
        <f>VLOOKUP(H18,PELIGROS!A$2:G$445,7,0)</f>
        <v>Pautas Básicas en orden y aseo en el lugar de trabajo, actos y condiciones inseguras</v>
      </c>
      <c r="AC18" s="74" t="s">
        <v>1210</v>
      </c>
      <c r="AD18" s="121"/>
    </row>
    <row r="19" spans="1:30" ht="84.75" customHeight="1">
      <c r="A19" s="168"/>
      <c r="B19" s="168"/>
      <c r="C19" s="121"/>
      <c r="D19" s="124"/>
      <c r="E19" s="127"/>
      <c r="F19" s="127"/>
      <c r="G19" s="93" t="str">
        <f>VLOOKUP(H19,PELIGROS!A$1:G$445,2,0)</f>
        <v>MANTENIMIENTO DE PUENTE GRUAS, LIMPIEZA DE CANALES, MANTENIMIENTO DE INSTALACIONES LOCATIVAS, MANTENIMIENTO Y REPARACIÓN DE POZOS</v>
      </c>
      <c r="H19" s="40" t="s">
        <v>624</v>
      </c>
      <c r="I19" s="33" t="s">
        <v>1220</v>
      </c>
      <c r="J19" s="93" t="str">
        <f>VLOOKUP(H19,PELIGROS!A$2:G$445,3,0)</f>
        <v>LESIONES, FRACTURAS, MUERTE</v>
      </c>
      <c r="K19" s="74" t="s">
        <v>1202</v>
      </c>
      <c r="L19" s="93" t="str">
        <f>VLOOKUP(H19,PELIGROS!A$2:G$445,4,0)</f>
        <v>Inspecciones planeadas e inspecciones no planeadas, procedimientos de programas de seguridad y salud en el trabajo</v>
      </c>
      <c r="M19" s="93" t="str">
        <f>VLOOKUP(H19,PELIGROS!A$2:G$445,5,0)</f>
        <v>EPP</v>
      </c>
      <c r="N19" s="74">
        <v>2</v>
      </c>
      <c r="O19" s="19">
        <v>1</v>
      </c>
      <c r="P19" s="19">
        <v>10</v>
      </c>
      <c r="Q19" s="19">
        <f t="shared" ref="Q19" si="5">N19*O19</f>
        <v>2</v>
      </c>
      <c r="R19" s="19">
        <f t="shared" ref="R19" si="6">P19*Q19</f>
        <v>20</v>
      </c>
      <c r="S19" s="40" t="str">
        <f t="shared" ref="S19" si="7">IF(Q19=40,"MA-40",IF(Q19=30,"MA-30",IF(Q19=20,"A-20",IF(Q19=10,"A-10",IF(Q19=24,"MA-24",IF(Q19=18,"A-18",IF(Q19=12,"A-12",IF(Q19=6,"M-6",IF(Q19=8,"M-8",IF(Q19=6,"M-6",IF(Q19=4,"B-4",IF(Q19=2,"B-2",))))))))))))</f>
        <v>B-2</v>
      </c>
      <c r="T19" s="73" t="str">
        <f t="shared" ref="T19" si="8">IF(R19&lt;=20,"IV",IF(R19&lt;=120,"III",IF(R19&lt;=500,"II",IF(R19&lt;=4000,"I"))))</f>
        <v>IV</v>
      </c>
      <c r="U19" s="73" t="str">
        <f t="shared" ref="U19" si="9">IF(T19=0,"",IF(T19="IV","Aceptable",IF(T19="III","Mejorable",IF(T19="II","No Aceptable o Aceptable Con Control Especifico",IF(T19="I","No Aceptable","")))))</f>
        <v>Aceptable</v>
      </c>
      <c r="V19" s="108"/>
      <c r="W19" s="93" t="str">
        <f>VLOOKUP(H19,PELIGROS!A$2:G$445,6,0)</f>
        <v>MUERTE</v>
      </c>
      <c r="X19" s="74"/>
      <c r="Y19" s="74"/>
      <c r="Z19" s="74"/>
      <c r="AA19" s="72"/>
      <c r="AB19" s="93" t="str">
        <f>VLOOKUP(H19,PELIGROS!A$2:G$445,7,0)</f>
        <v>CERTIFICACIÓN Y/O ENTRENAMIENTO EN TRABAJO SEGURO EN ALTURAS; DILGENCIAMIENTO DE PERMISO DE TRABAJO; USO Y MANEJO ADECUADO DE E.P.P.; ARME Y DESARME DE ANDAMIOS</v>
      </c>
      <c r="AC19" s="74"/>
      <c r="AD19" s="121"/>
    </row>
    <row r="20" spans="1:30" ht="63.75">
      <c r="A20" s="168"/>
      <c r="B20" s="168"/>
      <c r="C20" s="121"/>
      <c r="D20" s="124"/>
      <c r="E20" s="127"/>
      <c r="F20" s="127"/>
      <c r="G20" s="93" t="str">
        <f>VLOOKUP(H20,PELIGROS!A$1:G$445,2,0)</f>
        <v>Atraco, golpiza, atentados y secuestrados</v>
      </c>
      <c r="H20" s="40" t="s">
        <v>57</v>
      </c>
      <c r="I20" s="33" t="s">
        <v>1220</v>
      </c>
      <c r="J20" s="93" t="str">
        <f>VLOOKUP(H20,PELIGROS!A$2:G$445,3,0)</f>
        <v>Estrés, golpes, Secuestros</v>
      </c>
      <c r="K20" s="74" t="s">
        <v>1202</v>
      </c>
      <c r="L20" s="93" t="str">
        <f>VLOOKUP(H20,PELIGROS!A$2:G$445,4,0)</f>
        <v>Inspecciones planeadas e inspecciones no planeadas, procedimientos de programas de seguridad y salud en el trabajo</v>
      </c>
      <c r="M20" s="93" t="str">
        <f>VLOOKUP(H20,PELIGROS!A$2:G$445,5,0)</f>
        <v xml:space="preserve">Uniformes Corporativos, Caquetas corporativas, Carnetización
</v>
      </c>
      <c r="N20" s="74">
        <v>2</v>
      </c>
      <c r="O20" s="19">
        <v>2</v>
      </c>
      <c r="P20" s="19">
        <v>60</v>
      </c>
      <c r="Q20" s="19">
        <f t="shared" si="1"/>
        <v>4</v>
      </c>
      <c r="R20" s="19">
        <f t="shared" si="2"/>
        <v>240</v>
      </c>
      <c r="S20" s="40" t="str">
        <f t="shared" si="3"/>
        <v>B-4</v>
      </c>
      <c r="T20" s="73" t="str">
        <f t="shared" si="0"/>
        <v>II</v>
      </c>
      <c r="U20" s="73" t="str">
        <f t="shared" si="4"/>
        <v>No Aceptable o Aceptable Con Control Especifico</v>
      </c>
      <c r="V20" s="108"/>
      <c r="W20" s="93" t="str">
        <f>VLOOKUP(H20,PELIGROS!A$2:G$445,6,0)</f>
        <v>Secuestros</v>
      </c>
      <c r="X20" s="74"/>
      <c r="Y20" s="74"/>
      <c r="Z20" s="74"/>
      <c r="AA20" s="72"/>
      <c r="AB20" s="93" t="str">
        <f>VLOOKUP(H20,PELIGROS!A$2:G$445,7,0)</f>
        <v>N/A</v>
      </c>
      <c r="AC20" s="74" t="s">
        <v>1211</v>
      </c>
      <c r="AD20" s="121"/>
    </row>
    <row r="21" spans="1:30" ht="51.75" thickBot="1">
      <c r="A21" s="168"/>
      <c r="B21" s="168"/>
      <c r="C21" s="122"/>
      <c r="D21" s="125"/>
      <c r="E21" s="128"/>
      <c r="F21" s="128"/>
      <c r="G21" s="93" t="str">
        <f>VLOOKUP(H21,PELIGROS!A$1:G$445,2,0)</f>
        <v>SISMOS, INCENDIOS, INUNDACIONES, TERREMOTOS, VENDAVALES, DERRUMBE</v>
      </c>
      <c r="H21" s="44" t="s">
        <v>62</v>
      </c>
      <c r="I21" s="40" t="s">
        <v>1221</v>
      </c>
      <c r="J21" s="93" t="str">
        <f>VLOOKUP(H21,PELIGROS!A$2:G$445,3,0)</f>
        <v>SISMOS, INCENDIOS, INUNDACIONES, TERREMOTOS, VENDAVALES</v>
      </c>
      <c r="K21" s="77" t="s">
        <v>1212</v>
      </c>
      <c r="L21" s="93" t="str">
        <f>VLOOKUP(H21,PELIGROS!A$2:G$445,4,0)</f>
        <v>Inspecciones planeadas e inspecciones no planeadas, procedimientos de programas de seguridad y salud en el trabajo</v>
      </c>
      <c r="M21" s="93" t="str">
        <f>VLOOKUP(H21,PELIGROS!A$2:G$445,5,0)</f>
        <v>BRIGADAS DE EMERGENCIAS</v>
      </c>
      <c r="N21" s="77">
        <v>2</v>
      </c>
      <c r="O21" s="26">
        <v>1</v>
      </c>
      <c r="P21" s="26">
        <v>100</v>
      </c>
      <c r="Q21" s="26">
        <f t="shared" si="1"/>
        <v>2</v>
      </c>
      <c r="R21" s="26">
        <f t="shared" si="2"/>
        <v>200</v>
      </c>
      <c r="S21" s="44" t="str">
        <f t="shared" si="3"/>
        <v>B-2</v>
      </c>
      <c r="T21" s="76" t="str">
        <f t="shared" si="0"/>
        <v>II</v>
      </c>
      <c r="U21" s="76" t="str">
        <f t="shared" si="4"/>
        <v>No Aceptable o Aceptable Con Control Especifico</v>
      </c>
      <c r="V21" s="129"/>
      <c r="W21" s="93" t="str">
        <f>VLOOKUP(H21,PELIGROS!A$2:G$445,6,0)</f>
        <v>MUERTE</v>
      </c>
      <c r="X21" s="77"/>
      <c r="Y21" s="77"/>
      <c r="Z21" s="77"/>
      <c r="AA21" s="75" t="s">
        <v>1213</v>
      </c>
      <c r="AB21" s="93" t="str">
        <f>VLOOKUP(H21,PELIGROS!A$2:G$445,7,0)</f>
        <v>ENTRENAMIENTO DE LA BRIGADA; DIVULGACIÓN DE PLAN DE EMERGENCIA</v>
      </c>
      <c r="AC21" s="77" t="s">
        <v>1214</v>
      </c>
      <c r="AD21" s="122"/>
    </row>
    <row r="22" spans="1:30" ht="63.75" customHeight="1">
      <c r="A22" s="168"/>
      <c r="B22" s="168"/>
      <c r="C22" s="97" t="s">
        <v>1226</v>
      </c>
      <c r="D22" s="100" t="s">
        <v>1227</v>
      </c>
      <c r="E22" s="103" t="s">
        <v>1051</v>
      </c>
      <c r="F22" s="103" t="s">
        <v>1228</v>
      </c>
      <c r="G22" s="78" t="str">
        <f>VLOOKUP(H22,PELIGROS!A$1:G$445,2,0)</f>
        <v>Bacterias</v>
      </c>
      <c r="H22" s="79" t="s">
        <v>113</v>
      </c>
      <c r="I22" s="79" t="s">
        <v>1216</v>
      </c>
      <c r="J22" s="78" t="str">
        <f>VLOOKUP(H22,PELIGROS!A$2:G$445,3,0)</f>
        <v>Infecciones Bacterianas</v>
      </c>
      <c r="K22" s="82" t="s">
        <v>1202</v>
      </c>
      <c r="L22" s="78" t="str">
        <f>VLOOKUP(H22,PELIGROS!A$2:G$445,4,0)</f>
        <v>N/A</v>
      </c>
      <c r="M22" s="78" t="str">
        <f>VLOOKUP(H22,PELIGROS!A$2:G$445,5,0)</f>
        <v>Vacunación</v>
      </c>
      <c r="N22" s="82">
        <v>2</v>
      </c>
      <c r="O22" s="80">
        <v>3</v>
      </c>
      <c r="P22" s="80">
        <v>10</v>
      </c>
      <c r="Q22" s="80">
        <f t="shared" si="1"/>
        <v>6</v>
      </c>
      <c r="R22" s="80">
        <f t="shared" si="2"/>
        <v>60</v>
      </c>
      <c r="S22" s="79" t="str">
        <f t="shared" si="3"/>
        <v>M-6</v>
      </c>
      <c r="T22" s="81" t="str">
        <f t="shared" si="0"/>
        <v>III</v>
      </c>
      <c r="U22" s="81" t="str">
        <f t="shared" si="4"/>
        <v>Mejorable</v>
      </c>
      <c r="V22" s="95">
        <v>3</v>
      </c>
      <c r="W22" s="78" t="str">
        <f>VLOOKUP(H22,PELIGROS!A$2:G$445,6,0)</f>
        <v xml:space="preserve">Enfermedades Infectocontagiosas
</v>
      </c>
      <c r="X22" s="82"/>
      <c r="Y22" s="82"/>
      <c r="Z22" s="82"/>
      <c r="AA22" s="78"/>
      <c r="AB22" s="78" t="str">
        <f>VLOOKUP(H22,PELIGROS!A$2:G$445,7,0)</f>
        <v>Autocuidado</v>
      </c>
      <c r="AC22" s="95" t="s">
        <v>1203</v>
      </c>
      <c r="AD22" s="97" t="s">
        <v>1204</v>
      </c>
    </row>
    <row r="23" spans="1:30" ht="25.5">
      <c r="A23" s="168"/>
      <c r="B23" s="168"/>
      <c r="C23" s="98"/>
      <c r="D23" s="101"/>
      <c r="E23" s="104"/>
      <c r="F23" s="104"/>
      <c r="G23" s="83" t="str">
        <f>VLOOKUP(H23,PELIGROS!A$1:G$445,2,0)</f>
        <v>Virus</v>
      </c>
      <c r="H23" s="84" t="s">
        <v>122</v>
      </c>
      <c r="I23" s="84" t="s">
        <v>1216</v>
      </c>
      <c r="J23" s="83" t="str">
        <f>VLOOKUP(H23,PELIGROS!A$2:G$445,3,0)</f>
        <v>Infecciones Virales</v>
      </c>
      <c r="K23" s="87" t="s">
        <v>1202</v>
      </c>
      <c r="L23" s="83" t="str">
        <f>VLOOKUP(H23,PELIGROS!A$2:G$445,4,0)</f>
        <v>N/A</v>
      </c>
      <c r="M23" s="83" t="str">
        <f>VLOOKUP(H23,PELIGROS!A$2:G$445,5,0)</f>
        <v>Vacunación</v>
      </c>
      <c r="N23" s="87">
        <v>2</v>
      </c>
      <c r="O23" s="85">
        <v>3</v>
      </c>
      <c r="P23" s="85">
        <v>10</v>
      </c>
      <c r="Q23" s="85">
        <f t="shared" si="1"/>
        <v>6</v>
      </c>
      <c r="R23" s="85">
        <f t="shared" si="2"/>
        <v>60</v>
      </c>
      <c r="S23" s="84" t="str">
        <f t="shared" si="3"/>
        <v>M-6</v>
      </c>
      <c r="T23" s="86" t="str">
        <f t="shared" si="0"/>
        <v>III</v>
      </c>
      <c r="U23" s="86" t="str">
        <f t="shared" si="4"/>
        <v>Mejorable</v>
      </c>
      <c r="V23" s="96"/>
      <c r="W23" s="83" t="str">
        <f>VLOOKUP(H23,PELIGROS!A$2:G$445,6,0)</f>
        <v xml:space="preserve">Enfermedades Infectocontagiosas
</v>
      </c>
      <c r="X23" s="87"/>
      <c r="Y23" s="87"/>
      <c r="Z23" s="87"/>
      <c r="AA23" s="83"/>
      <c r="AB23" s="83" t="str">
        <f>VLOOKUP(H23,PELIGROS!A$2:G$445,7,0)</f>
        <v>Autocuidado</v>
      </c>
      <c r="AC23" s="96"/>
      <c r="AD23" s="98"/>
    </row>
    <row r="24" spans="1:30" ht="51">
      <c r="A24" s="168"/>
      <c r="B24" s="168"/>
      <c r="C24" s="98"/>
      <c r="D24" s="101"/>
      <c r="E24" s="104"/>
      <c r="F24" s="104"/>
      <c r="G24" s="83" t="str">
        <f>VLOOKUP(H24,PELIGROS!A$1:G$445,2,0)</f>
        <v>MAQUINARIA O EQUIPO</v>
      </c>
      <c r="H24" s="84" t="s">
        <v>164</v>
      </c>
      <c r="I24" s="84" t="s">
        <v>1217</v>
      </c>
      <c r="J24" s="83" t="str">
        <f>VLOOKUP(H24,PELIGROS!A$2:G$445,3,0)</f>
        <v>SORDERA, ESTRÉS, HIPOACUSIA, CEFALA,IRRITABILIDAD</v>
      </c>
      <c r="K24" s="87" t="s">
        <v>1202</v>
      </c>
      <c r="L24" s="83" t="str">
        <f>VLOOKUP(H24,PELIGROS!A$2:G$445,4,0)</f>
        <v>Inspecciones planeadas e inspecciones no planeadas, procedimientos de programas de seguridad y salud en el trabajo</v>
      </c>
      <c r="M24" s="83" t="str">
        <f>VLOOKUP(H24,PELIGROS!A$2:G$445,5,0)</f>
        <v>PVE RUIDO</v>
      </c>
      <c r="N24" s="87">
        <v>2</v>
      </c>
      <c r="O24" s="85">
        <v>3</v>
      </c>
      <c r="P24" s="85">
        <v>25</v>
      </c>
      <c r="Q24" s="85">
        <f t="shared" si="1"/>
        <v>6</v>
      </c>
      <c r="R24" s="85">
        <f t="shared" si="2"/>
        <v>150</v>
      </c>
      <c r="S24" s="84" t="str">
        <f t="shared" si="3"/>
        <v>M-6</v>
      </c>
      <c r="T24" s="86" t="str">
        <f t="shared" si="0"/>
        <v>II</v>
      </c>
      <c r="U24" s="86" t="str">
        <f t="shared" si="4"/>
        <v>No Aceptable o Aceptable Con Control Especifico</v>
      </c>
      <c r="V24" s="96"/>
      <c r="W24" s="83" t="str">
        <f>VLOOKUP(H24,PELIGROS!A$2:G$445,6,0)</f>
        <v>SORDERA</v>
      </c>
      <c r="X24" s="87"/>
      <c r="Y24" s="87"/>
      <c r="Z24" s="87"/>
      <c r="AA24" s="83"/>
      <c r="AB24" s="83" t="str">
        <f>VLOOKUP(H24,PELIGROS!A$2:G$445,7,0)</f>
        <v>USO DE EPP</v>
      </c>
      <c r="AC24" s="87" t="s">
        <v>1229</v>
      </c>
      <c r="AD24" s="98"/>
    </row>
    <row r="25" spans="1:30" ht="39" customHeight="1">
      <c r="A25" s="168"/>
      <c r="B25" s="168"/>
      <c r="C25" s="98"/>
      <c r="D25" s="101"/>
      <c r="E25" s="104"/>
      <c r="F25" s="104"/>
      <c r="G25" s="83" t="str">
        <f>VLOOKUP(H25,PELIGROS!A$1:G$445,2,0)</f>
        <v>CONCENTRACIÓN EN ACTIVIDADES DE ALTO DESEMPEÑO MENTAL</v>
      </c>
      <c r="H25" s="84" t="s">
        <v>72</v>
      </c>
      <c r="I25" s="84" t="s">
        <v>1244</v>
      </c>
      <c r="J25" s="83" t="str">
        <f>VLOOKUP(H25,PELIGROS!A$2:G$445,3,0)</f>
        <v>ESTRÉS, CEFALEA, IRRITABILIDAD</v>
      </c>
      <c r="K25" s="87" t="s">
        <v>1202</v>
      </c>
      <c r="L25" s="83" t="str">
        <f>VLOOKUP(H25,PELIGROS!A$2:G$445,4,0)</f>
        <v>N/A</v>
      </c>
      <c r="M25" s="83" t="str">
        <f>VLOOKUP(H25,PELIGROS!A$2:G$445,5,0)</f>
        <v>PVE PSICOSOCIAL</v>
      </c>
      <c r="N25" s="87">
        <v>2</v>
      </c>
      <c r="O25" s="85">
        <v>3</v>
      </c>
      <c r="P25" s="85">
        <v>10</v>
      </c>
      <c r="Q25" s="85">
        <f t="shared" si="1"/>
        <v>6</v>
      </c>
      <c r="R25" s="85">
        <f t="shared" si="2"/>
        <v>60</v>
      </c>
      <c r="S25" s="84" t="str">
        <f t="shared" si="3"/>
        <v>M-6</v>
      </c>
      <c r="T25" s="86" t="str">
        <f t="shared" si="0"/>
        <v>III</v>
      </c>
      <c r="U25" s="86" t="str">
        <f t="shared" si="4"/>
        <v>Mejorable</v>
      </c>
      <c r="V25" s="96"/>
      <c r="W25" s="83" t="str">
        <f>VLOOKUP(H25,PELIGROS!A$2:G$445,6,0)</f>
        <v>ESTRÉS</v>
      </c>
      <c r="X25" s="87"/>
      <c r="Y25" s="87"/>
      <c r="Z25" s="87"/>
      <c r="AA25" s="83"/>
      <c r="AB25" s="83" t="str">
        <f>VLOOKUP(H25,PELIGROS!A$2:G$445,7,0)</f>
        <v>N/A</v>
      </c>
      <c r="AC25" s="96" t="s">
        <v>1206</v>
      </c>
      <c r="AD25" s="98"/>
    </row>
    <row r="26" spans="1:30" ht="39" customHeight="1">
      <c r="A26" s="168"/>
      <c r="B26" s="168"/>
      <c r="C26" s="98"/>
      <c r="D26" s="101"/>
      <c r="E26" s="104"/>
      <c r="F26" s="104"/>
      <c r="G26" s="83" t="str">
        <f>VLOOKUP(H26,PELIGROS!A$1:G$445,2,0)</f>
        <v>NATURALEZA DE LA TAREA</v>
      </c>
      <c r="H26" s="84" t="s">
        <v>76</v>
      </c>
      <c r="I26" s="84" t="s">
        <v>1244</v>
      </c>
      <c r="J26" s="83" t="str">
        <f>VLOOKUP(H26,PELIGROS!A$2:G$445,3,0)</f>
        <v>ESTRÉS,  TRANSTORNOS DEL SUEÑO</v>
      </c>
      <c r="K26" s="87" t="s">
        <v>1202</v>
      </c>
      <c r="L26" s="83" t="str">
        <f>VLOOKUP(H26,PELIGROS!A$2:G$445,4,0)</f>
        <v>N/A</v>
      </c>
      <c r="M26" s="83" t="str">
        <f>VLOOKUP(H26,PELIGROS!A$2:G$445,5,0)</f>
        <v>PVE PSICOSOCIAL</v>
      </c>
      <c r="N26" s="87">
        <v>2</v>
      </c>
      <c r="O26" s="85">
        <v>3</v>
      </c>
      <c r="P26" s="85">
        <v>10</v>
      </c>
      <c r="Q26" s="85">
        <f t="shared" si="1"/>
        <v>6</v>
      </c>
      <c r="R26" s="85">
        <f t="shared" si="2"/>
        <v>60</v>
      </c>
      <c r="S26" s="84" t="str">
        <f t="shared" si="3"/>
        <v>M-6</v>
      </c>
      <c r="T26" s="86" t="str">
        <f t="shared" si="0"/>
        <v>III</v>
      </c>
      <c r="U26" s="86" t="str">
        <f t="shared" si="4"/>
        <v>Mejorable</v>
      </c>
      <c r="V26" s="96"/>
      <c r="W26" s="83" t="str">
        <f>VLOOKUP(H26,PELIGROS!A$2:G$445,6,0)</f>
        <v>ESTRÉS</v>
      </c>
      <c r="X26" s="87"/>
      <c r="Y26" s="87"/>
      <c r="Z26" s="87"/>
      <c r="AA26" s="83"/>
      <c r="AB26" s="83" t="str">
        <f>VLOOKUP(H26,PELIGROS!A$2:G$445,7,0)</f>
        <v>N/A</v>
      </c>
      <c r="AC26" s="96"/>
      <c r="AD26" s="98"/>
    </row>
    <row r="27" spans="1:30" ht="51" customHeight="1">
      <c r="A27" s="168"/>
      <c r="B27" s="168"/>
      <c r="C27" s="98"/>
      <c r="D27" s="101"/>
      <c r="E27" s="104"/>
      <c r="F27" s="104"/>
      <c r="G27" s="83" t="str">
        <f>VLOOKUP(H27,PELIGROS!A$1:G$445,2,0)</f>
        <v>Forzadas, Prolongadas</v>
      </c>
      <c r="H27" s="84" t="s">
        <v>40</v>
      </c>
      <c r="I27" s="84" t="s">
        <v>1245</v>
      </c>
      <c r="J27" s="83" t="str">
        <f>VLOOKUP(H27,PELIGROS!A$2:G$445,3,0)</f>
        <v xml:space="preserve">Lesiones osteomusculares, lesiones osteoarticulares
</v>
      </c>
      <c r="K27" s="87" t="s">
        <v>1207</v>
      </c>
      <c r="L27" s="83" t="str">
        <f>VLOOKUP(H27,PELIGROS!A$2:G$445,4,0)</f>
        <v>Inspecciones planeadas e inspecciones no planeadas, procedimientos de programas de seguridad y salud en el trabajo</v>
      </c>
      <c r="M27" s="83" t="str">
        <f>VLOOKUP(H27,PELIGROS!A$2:G$445,5,0)</f>
        <v>PVE Biomecánico, programa pausas activas, exámenes periódicos, recomendaciones, control de posturas</v>
      </c>
      <c r="N27" s="87">
        <v>2</v>
      </c>
      <c r="O27" s="85">
        <v>3</v>
      </c>
      <c r="P27" s="85">
        <v>10</v>
      </c>
      <c r="Q27" s="85">
        <f t="shared" si="1"/>
        <v>6</v>
      </c>
      <c r="R27" s="85">
        <f t="shared" si="2"/>
        <v>60</v>
      </c>
      <c r="S27" s="84" t="str">
        <f t="shared" si="3"/>
        <v>M-6</v>
      </c>
      <c r="T27" s="86" t="str">
        <f t="shared" si="0"/>
        <v>III</v>
      </c>
      <c r="U27" s="86" t="str">
        <f t="shared" si="4"/>
        <v>Mejorable</v>
      </c>
      <c r="V27" s="96"/>
      <c r="W27" s="83" t="str">
        <f>VLOOKUP(H27,PELIGROS!A$2:G$445,6,0)</f>
        <v>Enfermedades Osteomusculares</v>
      </c>
      <c r="X27" s="87"/>
      <c r="Y27" s="87"/>
      <c r="Z27" s="87"/>
      <c r="AA27" s="83"/>
      <c r="AB27" s="83" t="str">
        <f>VLOOKUP(H27,PELIGROS!A$2:G$445,7,0)</f>
        <v>Prevención en lesiones osteomusculares, líderes de pausas activas</v>
      </c>
      <c r="AC27" s="130" t="s">
        <v>1208</v>
      </c>
      <c r="AD27" s="98"/>
    </row>
    <row r="28" spans="1:30" ht="38.25">
      <c r="A28" s="168"/>
      <c r="B28" s="168"/>
      <c r="C28" s="98"/>
      <c r="D28" s="101"/>
      <c r="E28" s="104"/>
      <c r="F28" s="104"/>
      <c r="G28" s="83" t="str">
        <f>VLOOKUP(H28,PELIGROS!A$1:G$445,2,0)</f>
        <v>Higiene Muscular</v>
      </c>
      <c r="H28" s="84" t="s">
        <v>483</v>
      </c>
      <c r="I28" s="84" t="s">
        <v>1245</v>
      </c>
      <c r="J28" s="83" t="str">
        <f>VLOOKUP(H28,PELIGROS!A$2:G$445,3,0)</f>
        <v>Lesiones Musculoesqueléticas</v>
      </c>
      <c r="K28" s="87" t="s">
        <v>1207</v>
      </c>
      <c r="L28" s="83" t="str">
        <f>VLOOKUP(H28,PELIGROS!A$2:G$445,4,0)</f>
        <v>N/A</v>
      </c>
      <c r="M28" s="83" t="str">
        <f>VLOOKUP(H28,PELIGROS!A$2:G$445,5,0)</f>
        <v>N/A</v>
      </c>
      <c r="N28" s="87">
        <v>2</v>
      </c>
      <c r="O28" s="85">
        <v>3</v>
      </c>
      <c r="P28" s="85">
        <v>10</v>
      </c>
      <c r="Q28" s="85">
        <f t="shared" si="1"/>
        <v>6</v>
      </c>
      <c r="R28" s="85">
        <f t="shared" si="2"/>
        <v>60</v>
      </c>
      <c r="S28" s="84" t="str">
        <f t="shared" si="3"/>
        <v>M-6</v>
      </c>
      <c r="T28" s="86" t="str">
        <f t="shared" si="0"/>
        <v>III</v>
      </c>
      <c r="U28" s="86" t="str">
        <f t="shared" si="4"/>
        <v>Mejorable</v>
      </c>
      <c r="V28" s="96"/>
      <c r="W28" s="83" t="str">
        <f>VLOOKUP(H28,PELIGROS!A$2:G$445,6,0)</f>
        <v xml:space="preserve">Enfermedades Osteomusculares
</v>
      </c>
      <c r="X28" s="87"/>
      <c r="Y28" s="87"/>
      <c r="Z28" s="87"/>
      <c r="AA28" s="83"/>
      <c r="AB28" s="83" t="str">
        <f>VLOOKUP(H28,PELIGROS!A$2:G$445,7,0)</f>
        <v>Prevención en lesiones osteomusculares, líderes de pausas activas</v>
      </c>
      <c r="AC28" s="131"/>
      <c r="AD28" s="98"/>
    </row>
    <row r="29" spans="1:30" ht="63.75">
      <c r="A29" s="168"/>
      <c r="B29" s="168"/>
      <c r="C29" s="98"/>
      <c r="D29" s="101"/>
      <c r="E29" s="104"/>
      <c r="F29" s="104"/>
      <c r="G29" s="83" t="str">
        <f>VLOOKUP(H29,PELIGROS!A$1:G$445,2,0)</f>
        <v>Atropellamiento, Envestir</v>
      </c>
      <c r="H29" s="84" t="s">
        <v>1187</v>
      </c>
      <c r="I29" s="84" t="s">
        <v>1220</v>
      </c>
      <c r="J29" s="83" t="str">
        <f>VLOOKUP(H29,PELIGROS!A$2:G$445,3,0)</f>
        <v>Lesiones, pérdidas materiales, muerte</v>
      </c>
      <c r="K29" s="87" t="s">
        <v>1202</v>
      </c>
      <c r="L29" s="83" t="str">
        <f>VLOOKUP(H29,PELIGROS!A$2:G$445,4,0)</f>
        <v>Inspecciones planeadas e inspecciones no planeadas, procedimientos de programas de seguridad y salud en el trabajo</v>
      </c>
      <c r="M29" s="83" t="str">
        <f>VLOOKUP(H29,PELIGROS!A$2:G$445,5,0)</f>
        <v>Programa de seguridad vial, señalización</v>
      </c>
      <c r="N29" s="87">
        <v>2</v>
      </c>
      <c r="O29" s="85">
        <v>2</v>
      </c>
      <c r="P29" s="85">
        <v>60</v>
      </c>
      <c r="Q29" s="85">
        <f t="shared" si="1"/>
        <v>4</v>
      </c>
      <c r="R29" s="85">
        <f t="shared" si="2"/>
        <v>240</v>
      </c>
      <c r="S29" s="84" t="str">
        <f t="shared" si="3"/>
        <v>B-4</v>
      </c>
      <c r="T29" s="86" t="str">
        <f t="shared" si="0"/>
        <v>II</v>
      </c>
      <c r="U29" s="86" t="str">
        <f t="shared" si="4"/>
        <v>No Aceptable o Aceptable Con Control Especifico</v>
      </c>
      <c r="V29" s="96"/>
      <c r="W29" s="83" t="str">
        <f>VLOOKUP(H29,PELIGROS!A$2:G$445,6,0)</f>
        <v>Muerte</v>
      </c>
      <c r="X29" s="87"/>
      <c r="Y29" s="87"/>
      <c r="Z29" s="87"/>
      <c r="AA29" s="83"/>
      <c r="AB29" s="83" t="str">
        <f>VLOOKUP(H29,PELIGROS!A$2:G$445,7,0)</f>
        <v>Seguridad vial y manejo defensivo, aseguramiento de áreas de trabajo</v>
      </c>
      <c r="AC29" s="87" t="s">
        <v>1211</v>
      </c>
      <c r="AD29" s="98"/>
    </row>
    <row r="30" spans="1:30" ht="78" customHeight="1">
      <c r="A30" s="168"/>
      <c r="B30" s="168"/>
      <c r="C30" s="98"/>
      <c r="D30" s="101"/>
      <c r="E30" s="104"/>
      <c r="F30" s="104"/>
      <c r="G30" s="83" t="str">
        <f>VLOOKUP(H30,PELIGROS!A$1:G$445,2,0)</f>
        <v>MANTENIMIENTO DE PUENTE GRUAS, LIMPIEZA DE CANALES, MANTENIMIENTO DE INSTALACIONES LOCATIVAS, MANTENIMIENTO Y REPARACIÓN DE POZOS</v>
      </c>
      <c r="H30" s="84" t="s">
        <v>624</v>
      </c>
      <c r="I30" s="84" t="s">
        <v>1220</v>
      </c>
      <c r="J30" s="83" t="str">
        <f>VLOOKUP(H30,PELIGROS!A$2:G$445,3,0)</f>
        <v>LESIONES, FRACTURAS, MUERTE</v>
      </c>
      <c r="K30" s="87" t="s">
        <v>1202</v>
      </c>
      <c r="L30" s="83" t="str">
        <f>VLOOKUP(H30,PELIGROS!A$2:G$445,4,0)</f>
        <v>Inspecciones planeadas e inspecciones no planeadas, procedimientos de programas de seguridad y salud en el trabajo</v>
      </c>
      <c r="M30" s="83" t="str">
        <f>VLOOKUP(H30,PELIGROS!A$2:G$445,5,0)</f>
        <v>EPP</v>
      </c>
      <c r="N30" s="87">
        <v>2</v>
      </c>
      <c r="O30" s="85">
        <v>1</v>
      </c>
      <c r="P30" s="85">
        <v>10</v>
      </c>
      <c r="Q30" s="85">
        <f t="shared" ref="Q30" si="10">N30*O30</f>
        <v>2</v>
      </c>
      <c r="R30" s="85">
        <f t="shared" ref="R30" si="11">P30*Q30</f>
        <v>20</v>
      </c>
      <c r="S30" s="84" t="str">
        <f t="shared" ref="S30" si="12">IF(Q30=40,"MA-40",IF(Q30=30,"MA-30",IF(Q30=20,"A-20",IF(Q30=10,"A-10",IF(Q30=24,"MA-24",IF(Q30=18,"A-18",IF(Q30=12,"A-12",IF(Q30=6,"M-6",IF(Q30=8,"M-8",IF(Q30=6,"M-6",IF(Q30=4,"B-4",IF(Q30=2,"B-2",))))))))))))</f>
        <v>B-2</v>
      </c>
      <c r="T30" s="86" t="str">
        <f t="shared" ref="T30" si="13">IF(R30&lt;=20,"IV",IF(R30&lt;=120,"III",IF(R30&lt;=500,"II",IF(R30&lt;=4000,"I"))))</f>
        <v>IV</v>
      </c>
      <c r="U30" s="86" t="str">
        <f t="shared" ref="U30" si="14">IF(T30=0,"",IF(T30="IV","Aceptable",IF(T30="III","Mejorable",IF(T30="II","No Aceptable o Aceptable Con Control Especifico",IF(T30="I","No Aceptable","")))))</f>
        <v>Aceptable</v>
      </c>
      <c r="V30" s="96"/>
      <c r="W30" s="83" t="str">
        <f>VLOOKUP(H30,PELIGROS!A$2:G$445,6,0)</f>
        <v>MUERTE</v>
      </c>
      <c r="X30" s="87"/>
      <c r="Y30" s="87"/>
      <c r="Z30" s="87"/>
      <c r="AA30" s="83"/>
      <c r="AB30" s="83" t="str">
        <f>VLOOKUP(H30,PELIGROS!A$2:G$445,7,0)</f>
        <v>CERTIFICACIÓN Y/O ENTRENAMIENTO EN TRABAJO SEGURO EN ALTURAS; DILGENCIAMIENTO DE PERMISO DE TRABAJO; USO Y MANEJO ADECUADO DE E.P.P.; ARME Y DESARME DE ANDAMIOS</v>
      </c>
      <c r="AC30" s="87"/>
      <c r="AD30" s="98"/>
    </row>
    <row r="31" spans="1:30" ht="78" customHeight="1">
      <c r="A31" s="168"/>
      <c r="B31" s="168"/>
      <c r="C31" s="98"/>
      <c r="D31" s="101"/>
      <c r="E31" s="104"/>
      <c r="F31" s="104"/>
      <c r="G31" s="83" t="str">
        <f>VLOOKUP(H31,PELIGROS!A$1:G$445,2,0)</f>
        <v>Atraco, golpiza, atentados y secuestrados</v>
      </c>
      <c r="H31" s="84" t="s">
        <v>57</v>
      </c>
      <c r="I31" s="84" t="s">
        <v>1220</v>
      </c>
      <c r="J31" s="83" t="str">
        <f>VLOOKUP(H31,PELIGROS!A$2:G$445,3,0)</f>
        <v>Estrés, golpes, Secuestros</v>
      </c>
      <c r="K31" s="87" t="s">
        <v>1202</v>
      </c>
      <c r="L31" s="83" t="str">
        <f>VLOOKUP(H31,PELIGROS!A$2:G$445,4,0)</f>
        <v>Inspecciones planeadas e inspecciones no planeadas, procedimientos de programas de seguridad y salud en el trabajo</v>
      </c>
      <c r="M31" s="83" t="str">
        <f>VLOOKUP(H31,PELIGROS!A$2:G$445,5,0)</f>
        <v xml:space="preserve">Uniformes Corporativos, Caquetas corporativas, Carnetización
</v>
      </c>
      <c r="N31" s="87">
        <v>2</v>
      </c>
      <c r="O31" s="85">
        <v>2</v>
      </c>
      <c r="P31" s="85">
        <v>60</v>
      </c>
      <c r="Q31" s="85">
        <f t="shared" si="1"/>
        <v>4</v>
      </c>
      <c r="R31" s="85">
        <f t="shared" si="2"/>
        <v>240</v>
      </c>
      <c r="S31" s="84" t="str">
        <f t="shared" si="3"/>
        <v>B-4</v>
      </c>
      <c r="T31" s="86" t="str">
        <f t="shared" si="0"/>
        <v>II</v>
      </c>
      <c r="U31" s="86" t="str">
        <f t="shared" si="4"/>
        <v>No Aceptable o Aceptable Con Control Especifico</v>
      </c>
      <c r="V31" s="96"/>
      <c r="W31" s="83" t="str">
        <f>VLOOKUP(H31,PELIGROS!A$2:G$445,6,0)</f>
        <v>Secuestros</v>
      </c>
      <c r="X31" s="87"/>
      <c r="Y31" s="87"/>
      <c r="Z31" s="87"/>
      <c r="AA31" s="83"/>
      <c r="AB31" s="83" t="str">
        <f>VLOOKUP(H31,PELIGROS!A$2:G$445,7,0)</f>
        <v>N/A</v>
      </c>
      <c r="AC31" s="87" t="s">
        <v>1230</v>
      </c>
      <c r="AD31" s="98"/>
    </row>
    <row r="32" spans="1:30" ht="40.5">
      <c r="A32" s="168"/>
      <c r="B32" s="168"/>
      <c r="C32" s="98"/>
      <c r="D32" s="101"/>
      <c r="E32" s="104"/>
      <c r="F32" s="104"/>
      <c r="G32" s="83" t="str">
        <f>VLOOKUP(H32,PELIGROS!A$1:G$445,2,0)</f>
        <v>Superficies de trabajo irregulares o deslizantes</v>
      </c>
      <c r="H32" s="84" t="s">
        <v>597</v>
      </c>
      <c r="I32" s="84" t="s">
        <v>1220</v>
      </c>
      <c r="J32" s="83" t="str">
        <f>VLOOKUP(H32,PELIGROS!A$2:G$445,3,0)</f>
        <v>Caidas del mismo nivel, fracturas, golpe con objetos, caídas de objetos, obstrucción de rutas de evacuación</v>
      </c>
      <c r="K32" s="87" t="s">
        <v>1202</v>
      </c>
      <c r="L32" s="83" t="str">
        <f>VLOOKUP(H32,PELIGROS!A$2:G$445,4,0)</f>
        <v>N/A</v>
      </c>
      <c r="M32" s="83" t="str">
        <f>VLOOKUP(H32,PELIGROS!A$2:G$445,5,0)</f>
        <v>N/A</v>
      </c>
      <c r="N32" s="87">
        <v>2</v>
      </c>
      <c r="O32" s="85">
        <v>3</v>
      </c>
      <c r="P32" s="85">
        <v>25</v>
      </c>
      <c r="Q32" s="85">
        <f t="shared" si="1"/>
        <v>6</v>
      </c>
      <c r="R32" s="85">
        <f t="shared" si="2"/>
        <v>150</v>
      </c>
      <c r="S32" s="84" t="str">
        <f t="shared" si="3"/>
        <v>M-6</v>
      </c>
      <c r="T32" s="86" t="str">
        <f t="shared" si="0"/>
        <v>II</v>
      </c>
      <c r="U32" s="86" t="str">
        <f t="shared" si="4"/>
        <v>No Aceptable o Aceptable Con Control Especifico</v>
      </c>
      <c r="V32" s="96"/>
      <c r="W32" s="83" t="str">
        <f>VLOOKUP(H32,PELIGROS!A$2:G$445,6,0)</f>
        <v>Caídas de distinto nivel</v>
      </c>
      <c r="X32" s="87"/>
      <c r="Y32" s="87"/>
      <c r="Z32" s="87"/>
      <c r="AA32" s="83"/>
      <c r="AB32" s="83" t="str">
        <f>VLOOKUP(H32,PELIGROS!A$2:G$445,7,0)</f>
        <v>Pautas Básicas en orden y aseo en el lugar de trabajo, actos y condiciones inseguras</v>
      </c>
      <c r="AC32" s="87" t="s">
        <v>1210</v>
      </c>
      <c r="AD32" s="98"/>
    </row>
    <row r="33" spans="1:30" ht="51.75" thickBot="1">
      <c r="A33" s="168"/>
      <c r="B33" s="168"/>
      <c r="C33" s="99"/>
      <c r="D33" s="102"/>
      <c r="E33" s="105"/>
      <c r="F33" s="105"/>
      <c r="G33" s="88" t="str">
        <f>VLOOKUP(H33,PELIGROS!A$1:G$445,2,0)</f>
        <v>SISMOS, INCENDIOS, INUNDACIONES, TERREMOTOS, VENDAVALES, DERRUMBE</v>
      </c>
      <c r="H33" s="89" t="s">
        <v>62</v>
      </c>
      <c r="I33" s="89" t="s">
        <v>1221</v>
      </c>
      <c r="J33" s="88" t="str">
        <f>VLOOKUP(H33,PELIGROS!A$2:G$445,3,0)</f>
        <v>SISMOS, INCENDIOS, INUNDACIONES, TERREMOTOS, VENDAVALES</v>
      </c>
      <c r="K33" s="92" t="s">
        <v>1202</v>
      </c>
      <c r="L33" s="88" t="str">
        <f>VLOOKUP(H33,PELIGROS!A$2:G$445,4,0)</f>
        <v>Inspecciones planeadas e inspecciones no planeadas, procedimientos de programas de seguridad y salud en el trabajo</v>
      </c>
      <c r="M33" s="88" t="str">
        <f>VLOOKUP(H33,PELIGROS!A$2:G$445,5,0)</f>
        <v>BRIGADAS DE EMERGENCIAS</v>
      </c>
      <c r="N33" s="92">
        <v>2</v>
      </c>
      <c r="O33" s="90">
        <v>1</v>
      </c>
      <c r="P33" s="90">
        <v>100</v>
      </c>
      <c r="Q33" s="90">
        <f t="shared" si="1"/>
        <v>2</v>
      </c>
      <c r="R33" s="90">
        <f t="shared" si="2"/>
        <v>200</v>
      </c>
      <c r="S33" s="89" t="str">
        <f t="shared" si="3"/>
        <v>B-2</v>
      </c>
      <c r="T33" s="91" t="str">
        <f t="shared" si="0"/>
        <v>II</v>
      </c>
      <c r="U33" s="91" t="str">
        <f t="shared" si="4"/>
        <v>No Aceptable o Aceptable Con Control Especifico</v>
      </c>
      <c r="V33" s="106"/>
      <c r="W33" s="88" t="str">
        <f>VLOOKUP(H33,PELIGROS!A$2:G$445,6,0)</f>
        <v>MUERTE</v>
      </c>
      <c r="X33" s="92"/>
      <c r="Y33" s="92"/>
      <c r="Z33" s="92"/>
      <c r="AA33" s="88" t="s">
        <v>1213</v>
      </c>
      <c r="AB33" s="88" t="str">
        <f>VLOOKUP(H33,PELIGROS!A$2:G$445,7,0)</f>
        <v>ENTRENAMIENTO DE LA BRIGADA; DIVULGACIÓN DE PLAN DE EMERGENCIA</v>
      </c>
      <c r="AC33" s="92" t="s">
        <v>1214</v>
      </c>
      <c r="AD33" s="99"/>
    </row>
    <row r="34" spans="1:30" ht="26.25" thickBot="1">
      <c r="A34" s="168"/>
      <c r="B34" s="168"/>
      <c r="C34" s="120" t="s">
        <v>1232</v>
      </c>
      <c r="D34" s="123" t="s">
        <v>1233</v>
      </c>
      <c r="E34" s="126" t="s">
        <v>1049</v>
      </c>
      <c r="F34" s="126" t="s">
        <v>1228</v>
      </c>
      <c r="G34" s="68" t="str">
        <f>VLOOKUP(H34,PELIGROS!A$1:G$445,2,0)</f>
        <v>Bacterias</v>
      </c>
      <c r="H34" s="39" t="s">
        <v>113</v>
      </c>
      <c r="I34" s="39" t="s">
        <v>1216</v>
      </c>
      <c r="J34" s="68" t="str">
        <f>VLOOKUP(H34,PELIGROS!A$2:G$445,3,0)</f>
        <v>Infecciones Bacterianas</v>
      </c>
      <c r="K34" s="71" t="s">
        <v>1202</v>
      </c>
      <c r="L34" s="68" t="str">
        <f>VLOOKUP(H34,PELIGROS!A$2:G$445,4,0)</f>
        <v>N/A</v>
      </c>
      <c r="M34" s="68" t="str">
        <f>VLOOKUP(H34,PELIGROS!A$2:G$445,5,0)</f>
        <v>Vacunación</v>
      </c>
      <c r="N34" s="71">
        <v>2</v>
      </c>
      <c r="O34" s="69">
        <v>3</v>
      </c>
      <c r="P34" s="69">
        <v>10</v>
      </c>
      <c r="Q34" s="69">
        <f t="shared" si="1"/>
        <v>6</v>
      </c>
      <c r="R34" s="69">
        <f t="shared" si="2"/>
        <v>60</v>
      </c>
      <c r="S34" s="39" t="str">
        <f t="shared" si="3"/>
        <v>M-6</v>
      </c>
      <c r="T34" s="70" t="str">
        <f t="shared" si="0"/>
        <v>III</v>
      </c>
      <c r="U34" s="70" t="str">
        <f t="shared" si="4"/>
        <v>Mejorable</v>
      </c>
      <c r="V34" s="107">
        <v>1</v>
      </c>
      <c r="W34" s="68" t="str">
        <f>VLOOKUP(H34,PELIGROS!A$2:G$445,6,0)</f>
        <v xml:space="preserve">Enfermedades Infectocontagiosas
</v>
      </c>
      <c r="X34" s="71"/>
      <c r="Y34" s="71"/>
      <c r="Z34" s="71"/>
      <c r="AA34" s="68"/>
      <c r="AB34" s="68" t="str">
        <f>VLOOKUP(H34,PELIGROS!A$2:G$445,7,0)</f>
        <v>Autocuidado</v>
      </c>
      <c r="AC34" s="107" t="s">
        <v>1203</v>
      </c>
      <c r="AD34" s="120" t="s">
        <v>1204</v>
      </c>
    </row>
    <row r="35" spans="1:30" ht="25.5">
      <c r="A35" s="168"/>
      <c r="B35" s="168"/>
      <c r="C35" s="121"/>
      <c r="D35" s="124"/>
      <c r="E35" s="127"/>
      <c r="F35" s="127"/>
      <c r="G35" s="72" t="str">
        <f>VLOOKUP(H35,PELIGROS!A$1:G$445,2,0)</f>
        <v>Virus</v>
      </c>
      <c r="H35" s="40" t="s">
        <v>122</v>
      </c>
      <c r="I35" s="39" t="s">
        <v>1216</v>
      </c>
      <c r="J35" s="72" t="str">
        <f>VLOOKUP(H35,PELIGROS!A$2:G$445,3,0)</f>
        <v>Infecciones Virales</v>
      </c>
      <c r="K35" s="74" t="s">
        <v>1202</v>
      </c>
      <c r="L35" s="72" t="str">
        <f>VLOOKUP(H35,PELIGROS!A$2:G$445,4,0)</f>
        <v>N/A</v>
      </c>
      <c r="M35" s="72" t="str">
        <f>VLOOKUP(H35,PELIGROS!A$2:G$445,5,0)</f>
        <v>Vacunación</v>
      </c>
      <c r="N35" s="74">
        <v>2</v>
      </c>
      <c r="O35" s="19">
        <v>3</v>
      </c>
      <c r="P35" s="19">
        <v>10</v>
      </c>
      <c r="Q35" s="19">
        <f t="shared" si="1"/>
        <v>6</v>
      </c>
      <c r="R35" s="19">
        <f t="shared" si="2"/>
        <v>60</v>
      </c>
      <c r="S35" s="40" t="str">
        <f t="shared" si="3"/>
        <v>M-6</v>
      </c>
      <c r="T35" s="73" t="str">
        <f t="shared" si="0"/>
        <v>III</v>
      </c>
      <c r="U35" s="73" t="str">
        <f t="shared" si="4"/>
        <v>Mejorable</v>
      </c>
      <c r="V35" s="108"/>
      <c r="W35" s="72" t="str">
        <f>VLOOKUP(H35,PELIGROS!A$2:G$445,6,0)</f>
        <v xml:space="preserve">Enfermedades Infectocontagiosas
</v>
      </c>
      <c r="X35" s="74"/>
      <c r="Y35" s="74"/>
      <c r="Z35" s="74"/>
      <c r="AA35" s="72"/>
      <c r="AB35" s="72" t="str">
        <f>VLOOKUP(H35,PELIGROS!A$2:G$445,7,0)</f>
        <v>Autocuidado</v>
      </c>
      <c r="AC35" s="108"/>
      <c r="AD35" s="121"/>
    </row>
    <row r="36" spans="1:30" ht="51">
      <c r="A36" s="168"/>
      <c r="B36" s="168"/>
      <c r="C36" s="121"/>
      <c r="D36" s="124"/>
      <c r="E36" s="127"/>
      <c r="F36" s="127"/>
      <c r="G36" s="72" t="str">
        <f>VLOOKUP(H36,PELIGROS!A$1:G$445,2,0)</f>
        <v>MAQUINARIA O EQUIPO</v>
      </c>
      <c r="H36" s="40" t="s">
        <v>164</v>
      </c>
      <c r="I36" s="40" t="s">
        <v>1217</v>
      </c>
      <c r="J36" s="72" t="str">
        <f>VLOOKUP(H36,PELIGROS!A$2:G$445,3,0)</f>
        <v>SORDERA, ESTRÉS, HIPOACUSIA, CEFALA,IRRITABILIDAD</v>
      </c>
      <c r="K36" s="74" t="s">
        <v>1202</v>
      </c>
      <c r="L36" s="72" t="str">
        <f>VLOOKUP(H36,PELIGROS!A$2:G$445,4,0)</f>
        <v>Inspecciones planeadas e inspecciones no planeadas, procedimientos de programas de seguridad y salud en el trabajo</v>
      </c>
      <c r="M36" s="72" t="str">
        <f>VLOOKUP(H36,PELIGROS!A$2:G$445,5,0)</f>
        <v>PVE RUIDO</v>
      </c>
      <c r="N36" s="74">
        <v>2</v>
      </c>
      <c r="O36" s="19">
        <v>3</v>
      </c>
      <c r="P36" s="19">
        <v>25</v>
      </c>
      <c r="Q36" s="19">
        <f t="shared" si="1"/>
        <v>6</v>
      </c>
      <c r="R36" s="19">
        <f t="shared" si="2"/>
        <v>150</v>
      </c>
      <c r="S36" s="40" t="str">
        <f t="shared" si="3"/>
        <v>M-6</v>
      </c>
      <c r="T36" s="73" t="str">
        <f t="shared" si="0"/>
        <v>II</v>
      </c>
      <c r="U36" s="73" t="str">
        <f t="shared" si="4"/>
        <v>No Aceptable o Aceptable Con Control Especifico</v>
      </c>
      <c r="V36" s="108"/>
      <c r="W36" s="72" t="str">
        <f>VLOOKUP(H36,PELIGROS!A$2:G$445,6,0)</f>
        <v>SORDERA</v>
      </c>
      <c r="X36" s="74"/>
      <c r="Y36" s="74"/>
      <c r="Z36" s="74"/>
      <c r="AA36" s="72"/>
      <c r="AB36" s="72" t="str">
        <f>VLOOKUP(H36,PELIGROS!A$2:G$445,7,0)</f>
        <v>USO DE EPP</v>
      </c>
      <c r="AC36" s="74" t="s">
        <v>1229</v>
      </c>
      <c r="AD36" s="121"/>
    </row>
    <row r="37" spans="1:30" ht="39" customHeight="1">
      <c r="A37" s="168"/>
      <c r="B37" s="168"/>
      <c r="C37" s="121"/>
      <c r="D37" s="124"/>
      <c r="E37" s="127"/>
      <c r="F37" s="127"/>
      <c r="G37" s="72" t="str">
        <f>VLOOKUP(H37,PELIGROS!A$1:G$445,2,0)</f>
        <v>CONCENTRACIÓN EN ACTIVIDADES DE ALTO DESEMPEÑO MENTAL</v>
      </c>
      <c r="H37" s="40" t="s">
        <v>72</v>
      </c>
      <c r="I37" s="40" t="s">
        <v>1244</v>
      </c>
      <c r="J37" s="72" t="str">
        <f>VLOOKUP(H37,PELIGROS!A$2:G$445,3,0)</f>
        <v>ESTRÉS, CEFALEA, IRRITABILIDAD</v>
      </c>
      <c r="K37" s="74" t="s">
        <v>1202</v>
      </c>
      <c r="L37" s="72" t="str">
        <f>VLOOKUP(H37,PELIGROS!A$2:G$445,4,0)</f>
        <v>N/A</v>
      </c>
      <c r="M37" s="72" t="str">
        <f>VLOOKUP(H37,PELIGROS!A$2:G$445,5,0)</f>
        <v>PVE PSICOSOCIAL</v>
      </c>
      <c r="N37" s="74">
        <v>2</v>
      </c>
      <c r="O37" s="19">
        <v>3</v>
      </c>
      <c r="P37" s="19">
        <v>10</v>
      </c>
      <c r="Q37" s="19">
        <f t="shared" si="1"/>
        <v>6</v>
      </c>
      <c r="R37" s="19">
        <f t="shared" si="2"/>
        <v>60</v>
      </c>
      <c r="S37" s="40" t="str">
        <f t="shared" si="3"/>
        <v>M-6</v>
      </c>
      <c r="T37" s="73" t="str">
        <f t="shared" si="0"/>
        <v>III</v>
      </c>
      <c r="U37" s="73" t="str">
        <f t="shared" si="4"/>
        <v>Mejorable</v>
      </c>
      <c r="V37" s="108"/>
      <c r="W37" s="72" t="str">
        <f>VLOOKUP(H37,PELIGROS!A$2:G$445,6,0)</f>
        <v>ESTRÉS</v>
      </c>
      <c r="X37" s="74"/>
      <c r="Y37" s="74"/>
      <c r="Z37" s="74"/>
      <c r="AA37" s="72"/>
      <c r="AB37" s="72" t="str">
        <f>VLOOKUP(H37,PELIGROS!A$2:G$445,7,0)</f>
        <v>N/A</v>
      </c>
      <c r="AC37" s="108" t="s">
        <v>1206</v>
      </c>
      <c r="AD37" s="121"/>
    </row>
    <row r="38" spans="1:30" ht="39" customHeight="1">
      <c r="A38" s="168"/>
      <c r="B38" s="168"/>
      <c r="C38" s="121"/>
      <c r="D38" s="124"/>
      <c r="E38" s="127"/>
      <c r="F38" s="127"/>
      <c r="G38" s="72" t="str">
        <f>VLOOKUP(H38,PELIGROS!A$1:G$445,2,0)</f>
        <v>NATURALEZA DE LA TAREA</v>
      </c>
      <c r="H38" s="40" t="s">
        <v>76</v>
      </c>
      <c r="I38" s="40" t="s">
        <v>1244</v>
      </c>
      <c r="J38" s="72" t="str">
        <f>VLOOKUP(H38,PELIGROS!A$2:G$445,3,0)</f>
        <v>ESTRÉS,  TRANSTORNOS DEL SUEÑO</v>
      </c>
      <c r="K38" s="74" t="s">
        <v>1202</v>
      </c>
      <c r="L38" s="72" t="str">
        <f>VLOOKUP(H38,PELIGROS!A$2:G$445,4,0)</f>
        <v>N/A</v>
      </c>
      <c r="M38" s="72" t="str">
        <f>VLOOKUP(H38,PELIGROS!A$2:G$445,5,0)</f>
        <v>PVE PSICOSOCIAL</v>
      </c>
      <c r="N38" s="74">
        <v>2</v>
      </c>
      <c r="O38" s="19">
        <v>3</v>
      </c>
      <c r="P38" s="19">
        <v>10</v>
      </c>
      <c r="Q38" s="19">
        <f t="shared" si="1"/>
        <v>6</v>
      </c>
      <c r="R38" s="19">
        <f t="shared" si="2"/>
        <v>60</v>
      </c>
      <c r="S38" s="40" t="str">
        <f t="shared" si="3"/>
        <v>M-6</v>
      </c>
      <c r="T38" s="73" t="str">
        <f t="shared" si="0"/>
        <v>III</v>
      </c>
      <c r="U38" s="73" t="str">
        <f t="shared" si="4"/>
        <v>Mejorable</v>
      </c>
      <c r="V38" s="108"/>
      <c r="W38" s="72" t="str">
        <f>VLOOKUP(H38,PELIGROS!A$2:G$445,6,0)</f>
        <v>ESTRÉS</v>
      </c>
      <c r="X38" s="74"/>
      <c r="Y38" s="74"/>
      <c r="Z38" s="74"/>
      <c r="AA38" s="72"/>
      <c r="AB38" s="72" t="str">
        <f>VLOOKUP(H38,PELIGROS!A$2:G$445,7,0)</f>
        <v>N/A</v>
      </c>
      <c r="AC38" s="108"/>
      <c r="AD38" s="121"/>
    </row>
    <row r="39" spans="1:30" ht="51">
      <c r="A39" s="168"/>
      <c r="B39" s="168"/>
      <c r="C39" s="121"/>
      <c r="D39" s="124"/>
      <c r="E39" s="127"/>
      <c r="F39" s="127"/>
      <c r="G39" s="72" t="str">
        <f>VLOOKUP(H39,PELIGROS!A$1:G$445,2,0)</f>
        <v>Forzadas, Prolongadas</v>
      </c>
      <c r="H39" s="40" t="s">
        <v>40</v>
      </c>
      <c r="I39" s="40" t="s">
        <v>1219</v>
      </c>
      <c r="J39" s="72" t="str">
        <f>VLOOKUP(H39,PELIGROS!A$2:G$445,3,0)</f>
        <v xml:space="preserve">Lesiones osteomusculares, lesiones osteoarticulares
</v>
      </c>
      <c r="K39" s="74" t="s">
        <v>1207</v>
      </c>
      <c r="L39" s="72" t="str">
        <f>VLOOKUP(H39,PELIGROS!A$2:G$445,4,0)</f>
        <v>Inspecciones planeadas e inspecciones no planeadas, procedimientos de programas de seguridad y salud en el trabajo</v>
      </c>
      <c r="M39" s="72" t="str">
        <f>VLOOKUP(H39,PELIGROS!A$2:G$445,5,0)</f>
        <v>PVE Biomecánico, programa pausas activas, exámenes periódicos, recomendaciones, control de posturas</v>
      </c>
      <c r="N39" s="74">
        <v>2</v>
      </c>
      <c r="O39" s="19">
        <v>3</v>
      </c>
      <c r="P39" s="19">
        <v>10</v>
      </c>
      <c r="Q39" s="19">
        <f t="shared" si="1"/>
        <v>6</v>
      </c>
      <c r="R39" s="19">
        <f t="shared" si="2"/>
        <v>60</v>
      </c>
      <c r="S39" s="40" t="str">
        <f t="shared" si="3"/>
        <v>M-6</v>
      </c>
      <c r="T39" s="73" t="str">
        <f t="shared" si="0"/>
        <v>III</v>
      </c>
      <c r="U39" s="73" t="str">
        <f t="shared" si="4"/>
        <v>Mejorable</v>
      </c>
      <c r="V39" s="108"/>
      <c r="W39" s="72" t="str">
        <f>VLOOKUP(H39,PELIGROS!A$2:G$445,6,0)</f>
        <v>Enfermedades Osteomusculares</v>
      </c>
      <c r="X39" s="74"/>
      <c r="Y39" s="74"/>
      <c r="Z39" s="74"/>
      <c r="AA39" s="72"/>
      <c r="AB39" s="72" t="str">
        <f>VLOOKUP(H39,PELIGROS!A$2:G$445,7,0)</f>
        <v>Prevención en lesiones osteomusculares, líderes de pausas activas</v>
      </c>
      <c r="AC39" s="108" t="s">
        <v>1208</v>
      </c>
      <c r="AD39" s="121"/>
    </row>
    <row r="40" spans="1:30" ht="42.75" customHeight="1">
      <c r="A40" s="168"/>
      <c r="B40" s="168"/>
      <c r="C40" s="121"/>
      <c r="D40" s="124"/>
      <c r="E40" s="127"/>
      <c r="F40" s="127"/>
      <c r="G40" s="72" t="str">
        <f>VLOOKUP(H40,PELIGROS!A$1:G$445,2,0)</f>
        <v>Higiene Muscular</v>
      </c>
      <c r="H40" s="40" t="s">
        <v>483</v>
      </c>
      <c r="I40" s="40" t="s">
        <v>1219</v>
      </c>
      <c r="J40" s="72" t="str">
        <f>VLOOKUP(H40,PELIGROS!A$2:G$445,3,0)</f>
        <v>Lesiones Musculoesqueléticas</v>
      </c>
      <c r="K40" s="74" t="s">
        <v>1207</v>
      </c>
      <c r="L40" s="72" t="str">
        <f>VLOOKUP(H40,PELIGROS!A$2:G$445,4,0)</f>
        <v>N/A</v>
      </c>
      <c r="M40" s="72" t="str">
        <f>VLOOKUP(H40,PELIGROS!A$2:G$445,5,0)</f>
        <v>N/A</v>
      </c>
      <c r="N40" s="74">
        <v>2</v>
      </c>
      <c r="O40" s="19">
        <v>3</v>
      </c>
      <c r="P40" s="19">
        <v>10</v>
      </c>
      <c r="Q40" s="19">
        <f t="shared" si="1"/>
        <v>6</v>
      </c>
      <c r="R40" s="19">
        <f t="shared" si="2"/>
        <v>60</v>
      </c>
      <c r="S40" s="40" t="str">
        <f t="shared" si="3"/>
        <v>M-6</v>
      </c>
      <c r="T40" s="73" t="str">
        <f t="shared" si="0"/>
        <v>III</v>
      </c>
      <c r="U40" s="73" t="str">
        <f t="shared" si="4"/>
        <v>Mejorable</v>
      </c>
      <c r="V40" s="108"/>
      <c r="W40" s="72" t="str">
        <f>VLOOKUP(H40,PELIGROS!A$2:G$445,6,0)</f>
        <v xml:space="preserve">Enfermedades Osteomusculares
</v>
      </c>
      <c r="X40" s="74"/>
      <c r="Y40" s="74"/>
      <c r="Z40" s="74"/>
      <c r="AA40" s="72"/>
      <c r="AB40" s="72" t="str">
        <f>VLOOKUP(H40,PELIGROS!A$2:G$445,7,0)</f>
        <v>Prevención en lesiones osteomusculares, líderes de pausas activas</v>
      </c>
      <c r="AC40" s="108"/>
      <c r="AD40" s="121"/>
    </row>
    <row r="41" spans="1:30" ht="63.75">
      <c r="A41" s="168"/>
      <c r="B41" s="168"/>
      <c r="C41" s="121"/>
      <c r="D41" s="124"/>
      <c r="E41" s="127"/>
      <c r="F41" s="127"/>
      <c r="G41" s="72" t="str">
        <f>VLOOKUP(H41,PELIGROS!A$1:G$445,2,0)</f>
        <v>Atropellamiento, Envestir</v>
      </c>
      <c r="H41" s="40" t="s">
        <v>1187</v>
      </c>
      <c r="I41" s="40" t="s">
        <v>1220</v>
      </c>
      <c r="J41" s="72" t="str">
        <f>VLOOKUP(H41,PELIGROS!A$2:G$445,3,0)</f>
        <v>Lesiones, pérdidas materiales, muerte</v>
      </c>
      <c r="K41" s="74" t="s">
        <v>1202</v>
      </c>
      <c r="L41" s="72" t="str">
        <f>VLOOKUP(H41,PELIGROS!A$2:G$445,4,0)</f>
        <v>Inspecciones planeadas e inspecciones no planeadas, procedimientos de programas de seguridad y salud en el trabajo</v>
      </c>
      <c r="M41" s="72" t="str">
        <f>VLOOKUP(H41,PELIGROS!A$2:G$445,5,0)</f>
        <v>Programa de seguridad vial, señalización</v>
      </c>
      <c r="N41" s="74">
        <v>2</v>
      </c>
      <c r="O41" s="19">
        <v>2</v>
      </c>
      <c r="P41" s="19">
        <v>60</v>
      </c>
      <c r="Q41" s="19">
        <f t="shared" si="1"/>
        <v>4</v>
      </c>
      <c r="R41" s="19">
        <f t="shared" si="2"/>
        <v>240</v>
      </c>
      <c r="S41" s="40" t="str">
        <f t="shared" si="3"/>
        <v>B-4</v>
      </c>
      <c r="T41" s="73" t="str">
        <f t="shared" si="0"/>
        <v>II</v>
      </c>
      <c r="U41" s="73" t="str">
        <f t="shared" si="4"/>
        <v>No Aceptable o Aceptable Con Control Especifico</v>
      </c>
      <c r="V41" s="108"/>
      <c r="W41" s="72" t="str">
        <f>VLOOKUP(H41,PELIGROS!A$2:G$445,6,0)</f>
        <v>Muerte</v>
      </c>
      <c r="X41" s="74"/>
      <c r="Y41" s="74"/>
      <c r="Z41" s="74"/>
      <c r="AA41" s="72"/>
      <c r="AB41" s="72" t="str">
        <f>VLOOKUP(H41,PELIGROS!A$2:G$445,7,0)</f>
        <v>Seguridad vial y manejo defensivo, aseguramiento de áreas de trabajo</v>
      </c>
      <c r="AC41" s="74" t="s">
        <v>1211</v>
      </c>
      <c r="AD41" s="121"/>
    </row>
    <row r="42" spans="1:30" ht="89.25">
      <c r="A42" s="168"/>
      <c r="B42" s="168"/>
      <c r="C42" s="121"/>
      <c r="D42" s="124"/>
      <c r="E42" s="127"/>
      <c r="F42" s="127"/>
      <c r="G42" s="72" t="str">
        <f>VLOOKUP(H42,PELIGROS!A$1:G$445,2,0)</f>
        <v>MANTENIMIENTO DE PUENTE GRUAS, LIMPIEZA DE CANALES, MANTENIMIENTO DE INSTALACIONES LOCATIVAS, MANTENIMIENTO Y REPARACIÓN DE POZOS</v>
      </c>
      <c r="H42" s="40" t="s">
        <v>624</v>
      </c>
      <c r="I42" s="40" t="s">
        <v>1220</v>
      </c>
      <c r="J42" s="72" t="str">
        <f>VLOOKUP(H42,PELIGROS!A$2:G$445,3,0)</f>
        <v>LESIONES, FRACTURAS, MUERTE</v>
      </c>
      <c r="K42" s="74" t="s">
        <v>1202</v>
      </c>
      <c r="L42" s="72" t="str">
        <f>VLOOKUP(H42,PELIGROS!A$2:G$445,4,0)</f>
        <v>Inspecciones planeadas e inspecciones no planeadas, procedimientos de programas de seguridad y salud en el trabajo</v>
      </c>
      <c r="M42" s="72" t="str">
        <f>VLOOKUP(H42,PELIGROS!A$2:G$445,5,0)</f>
        <v>EPP</v>
      </c>
      <c r="N42" s="74">
        <v>2</v>
      </c>
      <c r="O42" s="19">
        <v>1</v>
      </c>
      <c r="P42" s="19">
        <v>10</v>
      </c>
      <c r="Q42" s="19">
        <f t="shared" ref="Q42" si="15">N42*O42</f>
        <v>2</v>
      </c>
      <c r="R42" s="19">
        <f t="shared" ref="R42" si="16">P42*Q42</f>
        <v>20</v>
      </c>
      <c r="S42" s="40" t="str">
        <f t="shared" ref="S42" si="17">IF(Q42=40,"MA-40",IF(Q42=30,"MA-30",IF(Q42=20,"A-20",IF(Q42=10,"A-10",IF(Q42=24,"MA-24",IF(Q42=18,"A-18",IF(Q42=12,"A-12",IF(Q42=6,"M-6",IF(Q42=8,"M-8",IF(Q42=6,"M-6",IF(Q42=4,"B-4",IF(Q42=2,"B-2",))))))))))))</f>
        <v>B-2</v>
      </c>
      <c r="T42" s="73" t="str">
        <f t="shared" ref="T42" si="18">IF(R42&lt;=20,"IV",IF(R42&lt;=120,"III",IF(R42&lt;=500,"II",IF(R42&lt;=4000,"I"))))</f>
        <v>IV</v>
      </c>
      <c r="U42" s="73" t="str">
        <f t="shared" ref="U42" si="19">IF(T42=0,"",IF(T42="IV","Aceptable",IF(T42="III","Mejorable",IF(T42="II","No Aceptable o Aceptable Con Control Especifico",IF(T42="I","No Aceptable","")))))</f>
        <v>Aceptable</v>
      </c>
      <c r="V42" s="108"/>
      <c r="W42" s="72" t="str">
        <f>VLOOKUP(H42,PELIGROS!A$2:G$445,6,0)</f>
        <v>MUERTE</v>
      </c>
      <c r="X42" s="74"/>
      <c r="Y42" s="74"/>
      <c r="Z42" s="74"/>
      <c r="AA42" s="72"/>
      <c r="AB42" s="72" t="str">
        <f>VLOOKUP(H42,PELIGROS!A$2:G$445,7,0)</f>
        <v>CERTIFICACIÓN Y/O ENTRENAMIENTO EN TRABAJO SEGURO EN ALTURAS; DILGENCIAMIENTO DE PERMISO DE TRABAJO; USO Y MANEJO ADECUADO DE E.P.P.; ARME Y DESARME DE ANDAMIOS</v>
      </c>
      <c r="AC42" s="74"/>
      <c r="AD42" s="121"/>
    </row>
    <row r="43" spans="1:30" ht="78.75" customHeight="1">
      <c r="A43" s="168"/>
      <c r="B43" s="168"/>
      <c r="C43" s="121"/>
      <c r="D43" s="124"/>
      <c r="E43" s="127"/>
      <c r="F43" s="127"/>
      <c r="G43" s="72" t="str">
        <f>VLOOKUP(H43,PELIGROS!A$1:G$445,2,0)</f>
        <v>Atraco, golpiza, atentados y secuestrados</v>
      </c>
      <c r="H43" s="40" t="s">
        <v>57</v>
      </c>
      <c r="I43" s="40" t="s">
        <v>1220</v>
      </c>
      <c r="J43" s="72" t="str">
        <f>VLOOKUP(H43,PELIGROS!A$2:G$445,3,0)</f>
        <v>Estrés, golpes, Secuestros</v>
      </c>
      <c r="K43" s="74" t="s">
        <v>1202</v>
      </c>
      <c r="L43" s="72" t="str">
        <f>VLOOKUP(H43,PELIGROS!A$2:G$445,4,0)</f>
        <v>Inspecciones planeadas e inspecciones no planeadas, procedimientos de programas de seguridad y salud en el trabajo</v>
      </c>
      <c r="M43" s="72" t="str">
        <f>VLOOKUP(H43,PELIGROS!A$2:G$445,5,0)</f>
        <v xml:space="preserve">Uniformes Corporativos, Caquetas corporativas, Carnetización
</v>
      </c>
      <c r="N43" s="74">
        <v>2</v>
      </c>
      <c r="O43" s="19">
        <v>2</v>
      </c>
      <c r="P43" s="19">
        <v>60</v>
      </c>
      <c r="Q43" s="19">
        <f t="shared" si="1"/>
        <v>4</v>
      </c>
      <c r="R43" s="19">
        <f t="shared" si="2"/>
        <v>240</v>
      </c>
      <c r="S43" s="40" t="str">
        <f t="shared" si="3"/>
        <v>B-4</v>
      </c>
      <c r="T43" s="73" t="str">
        <f t="shared" si="0"/>
        <v>II</v>
      </c>
      <c r="U43" s="73" t="str">
        <f t="shared" si="4"/>
        <v>No Aceptable o Aceptable Con Control Especifico</v>
      </c>
      <c r="V43" s="108"/>
      <c r="W43" s="72" t="str">
        <f>VLOOKUP(H43,PELIGROS!A$2:G$445,6,0)</f>
        <v>Secuestros</v>
      </c>
      <c r="X43" s="74"/>
      <c r="Y43" s="74"/>
      <c r="Z43" s="74"/>
      <c r="AA43" s="72"/>
      <c r="AB43" s="72" t="str">
        <f>VLOOKUP(H43,PELIGROS!A$2:G$445,7,0)</f>
        <v>N/A</v>
      </c>
      <c r="AC43" s="74" t="s">
        <v>1230</v>
      </c>
      <c r="AD43" s="121"/>
    </row>
    <row r="44" spans="1:30" ht="40.5">
      <c r="A44" s="168"/>
      <c r="B44" s="168"/>
      <c r="C44" s="121"/>
      <c r="D44" s="124"/>
      <c r="E44" s="127"/>
      <c r="F44" s="127"/>
      <c r="G44" s="72" t="str">
        <f>VLOOKUP(H44,PELIGROS!A$1:G$445,2,0)</f>
        <v>Superficies de trabajo irregulares o deslizantes</v>
      </c>
      <c r="H44" s="40" t="s">
        <v>597</v>
      </c>
      <c r="I44" s="40" t="s">
        <v>1220</v>
      </c>
      <c r="J44" s="72" t="str">
        <f>VLOOKUP(H44,PELIGROS!A$2:G$445,3,0)</f>
        <v>Caidas del mismo nivel, fracturas, golpe con objetos, caídas de objetos, obstrucción de rutas de evacuación</v>
      </c>
      <c r="K44" s="74" t="s">
        <v>1202</v>
      </c>
      <c r="L44" s="72" t="str">
        <f>VLOOKUP(H44,PELIGROS!A$2:G$445,4,0)</f>
        <v>N/A</v>
      </c>
      <c r="M44" s="72" t="str">
        <f>VLOOKUP(H44,PELIGROS!A$2:G$445,5,0)</f>
        <v>N/A</v>
      </c>
      <c r="N44" s="74">
        <v>2</v>
      </c>
      <c r="O44" s="19">
        <v>3</v>
      </c>
      <c r="P44" s="19">
        <v>25</v>
      </c>
      <c r="Q44" s="19">
        <f t="shared" si="1"/>
        <v>6</v>
      </c>
      <c r="R44" s="19">
        <f t="shared" si="2"/>
        <v>150</v>
      </c>
      <c r="S44" s="40" t="str">
        <f t="shared" si="3"/>
        <v>M-6</v>
      </c>
      <c r="T44" s="73" t="str">
        <f t="shared" si="0"/>
        <v>II</v>
      </c>
      <c r="U44" s="73" t="str">
        <f t="shared" si="4"/>
        <v>No Aceptable o Aceptable Con Control Especifico</v>
      </c>
      <c r="V44" s="108"/>
      <c r="W44" s="72" t="str">
        <f>VLOOKUP(H44,PELIGROS!A$2:G$445,6,0)</f>
        <v>Caídas de distinto nivel</v>
      </c>
      <c r="X44" s="74"/>
      <c r="Y44" s="74"/>
      <c r="Z44" s="74"/>
      <c r="AA44" s="72"/>
      <c r="AB44" s="72" t="str">
        <f>VLOOKUP(H44,PELIGROS!A$2:G$445,7,0)</f>
        <v>Pautas Básicas en orden y aseo en el lugar de trabajo, actos y condiciones inseguras</v>
      </c>
      <c r="AC44" s="74" t="s">
        <v>1210</v>
      </c>
      <c r="AD44" s="121"/>
    </row>
    <row r="45" spans="1:30" ht="51.75" thickBot="1">
      <c r="A45" s="168"/>
      <c r="B45" s="168"/>
      <c r="C45" s="122"/>
      <c r="D45" s="125"/>
      <c r="E45" s="128"/>
      <c r="F45" s="128"/>
      <c r="G45" s="75" t="str">
        <f>VLOOKUP(H45,PELIGROS!A$1:G$445,2,0)</f>
        <v>SISMOS, INCENDIOS, INUNDACIONES, TERREMOTOS, VENDAVALES, DERRUMBE</v>
      </c>
      <c r="H45" s="44" t="s">
        <v>62</v>
      </c>
      <c r="I45" s="44" t="s">
        <v>1221</v>
      </c>
      <c r="J45" s="75" t="str">
        <f>VLOOKUP(H45,PELIGROS!A$2:G$445,3,0)</f>
        <v>SISMOS, INCENDIOS, INUNDACIONES, TERREMOTOS, VENDAVALES</v>
      </c>
      <c r="K45" s="77" t="s">
        <v>1202</v>
      </c>
      <c r="L45" s="75" t="str">
        <f>VLOOKUP(H45,PELIGROS!A$2:G$445,4,0)</f>
        <v>Inspecciones planeadas e inspecciones no planeadas, procedimientos de programas de seguridad y salud en el trabajo</v>
      </c>
      <c r="M45" s="75" t="str">
        <f>VLOOKUP(H45,PELIGROS!A$2:G$445,5,0)</f>
        <v>BRIGADAS DE EMERGENCIAS</v>
      </c>
      <c r="N45" s="77">
        <v>2</v>
      </c>
      <c r="O45" s="26">
        <v>1</v>
      </c>
      <c r="P45" s="26">
        <v>100</v>
      </c>
      <c r="Q45" s="26">
        <f t="shared" si="1"/>
        <v>2</v>
      </c>
      <c r="R45" s="26">
        <f t="shared" si="2"/>
        <v>200</v>
      </c>
      <c r="S45" s="44" t="str">
        <f t="shared" si="3"/>
        <v>B-2</v>
      </c>
      <c r="T45" s="76" t="str">
        <f t="shared" si="0"/>
        <v>II</v>
      </c>
      <c r="U45" s="76" t="str">
        <f t="shared" si="4"/>
        <v>No Aceptable o Aceptable Con Control Especifico</v>
      </c>
      <c r="V45" s="129"/>
      <c r="W45" s="75" t="str">
        <f>VLOOKUP(H45,PELIGROS!A$2:G$445,6,0)</f>
        <v>MUERTE</v>
      </c>
      <c r="X45" s="77"/>
      <c r="Y45" s="77"/>
      <c r="Z45" s="77"/>
      <c r="AA45" s="75" t="s">
        <v>1213</v>
      </c>
      <c r="AB45" s="75" t="str">
        <f>VLOOKUP(H45,PELIGROS!A$2:G$445,7,0)</f>
        <v>ENTRENAMIENTO DE LA BRIGADA; DIVULGACIÓN DE PLAN DE EMERGENCIA</v>
      </c>
      <c r="AC45" s="77" t="s">
        <v>1214</v>
      </c>
      <c r="AD45" s="122"/>
    </row>
    <row r="46" spans="1:30" ht="25.5">
      <c r="A46" s="168"/>
      <c r="B46" s="168"/>
      <c r="C46" s="97" t="s">
        <v>1235</v>
      </c>
      <c r="D46" s="100" t="s">
        <v>1103</v>
      </c>
      <c r="E46" s="103" t="s">
        <v>1236</v>
      </c>
      <c r="F46" s="103" t="s">
        <v>1228</v>
      </c>
      <c r="G46" s="78" t="str">
        <f>VLOOKUP(H46,PELIGROS!A$1:G$445,2,0)</f>
        <v>Bacterias</v>
      </c>
      <c r="H46" s="79" t="s">
        <v>113</v>
      </c>
      <c r="I46" s="79" t="s">
        <v>1215</v>
      </c>
      <c r="J46" s="78" t="str">
        <f>VLOOKUP(H46,PELIGROS!A$2:G$445,3,0)</f>
        <v>Infecciones Bacterianas</v>
      </c>
      <c r="K46" s="82" t="s">
        <v>1202</v>
      </c>
      <c r="L46" s="93" t="str">
        <f>VLOOKUP(H46,[1]Hoja1!A$2:G$445,4,0)</f>
        <v>N/A</v>
      </c>
      <c r="M46" s="93" t="str">
        <f>VLOOKUP(H46,[1]Hoja1!A$2:G$445,5,0)</f>
        <v>Vacunación</v>
      </c>
      <c r="N46" s="82">
        <v>2</v>
      </c>
      <c r="O46" s="80">
        <v>3</v>
      </c>
      <c r="P46" s="80">
        <v>10</v>
      </c>
      <c r="Q46" s="80">
        <f t="shared" si="1"/>
        <v>6</v>
      </c>
      <c r="R46" s="80">
        <f t="shared" si="2"/>
        <v>60</v>
      </c>
      <c r="S46" s="79" t="str">
        <f t="shared" si="3"/>
        <v>M-6</v>
      </c>
      <c r="T46" s="81" t="str">
        <f t="shared" si="0"/>
        <v>III</v>
      </c>
      <c r="U46" s="81" t="str">
        <f t="shared" si="4"/>
        <v>Mejorable</v>
      </c>
      <c r="V46" s="95">
        <v>1</v>
      </c>
      <c r="W46" s="78" t="str">
        <f>VLOOKUP(H46,PELIGROS!A$2:G$445,6,0)</f>
        <v xml:space="preserve">Enfermedades Infectocontagiosas
</v>
      </c>
      <c r="X46" s="82"/>
      <c r="Y46" s="82"/>
      <c r="Z46" s="82"/>
      <c r="AA46" s="78"/>
      <c r="AB46" s="78" t="str">
        <f>VLOOKUP(H46,PELIGROS!A$2:G$445,7,0)</f>
        <v>Autocuidado</v>
      </c>
      <c r="AC46" s="95" t="s">
        <v>1203</v>
      </c>
      <c r="AD46" s="97" t="s">
        <v>1204</v>
      </c>
    </row>
    <row r="47" spans="1:30" ht="25.5">
      <c r="A47" s="168"/>
      <c r="B47" s="168"/>
      <c r="C47" s="98"/>
      <c r="D47" s="101"/>
      <c r="E47" s="104"/>
      <c r="F47" s="104"/>
      <c r="G47" s="83" t="str">
        <f>VLOOKUP(H47,PELIGROS!A$1:G$445,2,0)</f>
        <v>Virus</v>
      </c>
      <c r="H47" s="84" t="s">
        <v>122</v>
      </c>
      <c r="I47" s="84" t="s">
        <v>1216</v>
      </c>
      <c r="J47" s="83" t="str">
        <f>VLOOKUP(H47,PELIGROS!A$2:G$445,3,0)</f>
        <v>Infecciones Virales</v>
      </c>
      <c r="K47" s="87" t="s">
        <v>1202</v>
      </c>
      <c r="L47" s="93" t="str">
        <f>VLOOKUP(H47,[1]Hoja1!A$2:G$445,4,0)</f>
        <v>N/A</v>
      </c>
      <c r="M47" s="93" t="str">
        <f>VLOOKUP(H47,[1]Hoja1!A$2:G$445,5,0)</f>
        <v>Vacunación</v>
      </c>
      <c r="N47" s="87">
        <v>2</v>
      </c>
      <c r="O47" s="85">
        <v>3</v>
      </c>
      <c r="P47" s="85">
        <v>10</v>
      </c>
      <c r="Q47" s="85">
        <f t="shared" si="1"/>
        <v>6</v>
      </c>
      <c r="R47" s="85">
        <f t="shared" si="2"/>
        <v>60</v>
      </c>
      <c r="S47" s="84" t="str">
        <f t="shared" si="3"/>
        <v>M-6</v>
      </c>
      <c r="T47" s="86" t="str">
        <f t="shared" si="0"/>
        <v>III</v>
      </c>
      <c r="U47" s="86" t="str">
        <f t="shared" si="4"/>
        <v>Mejorable</v>
      </c>
      <c r="V47" s="96"/>
      <c r="W47" s="83" t="str">
        <f>VLOOKUP(H47,PELIGROS!A$2:G$445,6,0)</f>
        <v xml:space="preserve">Enfermedades Infectocontagiosas
</v>
      </c>
      <c r="X47" s="87"/>
      <c r="Y47" s="87"/>
      <c r="Z47" s="87"/>
      <c r="AA47" s="83"/>
      <c r="AB47" s="83" t="str">
        <f>VLOOKUP(H47,PELIGROS!A$2:G$445,7,0)</f>
        <v>Autocuidado</v>
      </c>
      <c r="AC47" s="96"/>
      <c r="AD47" s="98"/>
    </row>
    <row r="48" spans="1:30" ht="51">
      <c r="A48" s="168"/>
      <c r="B48" s="168"/>
      <c r="C48" s="98"/>
      <c r="D48" s="101"/>
      <c r="E48" s="104"/>
      <c r="F48" s="104"/>
      <c r="G48" s="83" t="str">
        <f>VLOOKUP(H48,PELIGROS!A$1:G$445,2,0)</f>
        <v>MAQUINARIA O EQUIPO</v>
      </c>
      <c r="H48" s="84" t="s">
        <v>164</v>
      </c>
      <c r="I48" s="84" t="s">
        <v>1217</v>
      </c>
      <c r="J48" s="83" t="str">
        <f>VLOOKUP(H48,PELIGROS!A$2:G$445,3,0)</f>
        <v>SORDERA, ESTRÉS, HIPOACUSIA, CEFALA,IRRITABILIDAD</v>
      </c>
      <c r="K48" s="87" t="s">
        <v>1202</v>
      </c>
      <c r="L48" s="93" t="str">
        <f>VLOOKUP(H48,[1]Hoja1!A$2:G$445,4,0)</f>
        <v>Inspecciones planeadas e inspecciones no planeadas, procedimientos de programas de seguridad y salud en el trabajo</v>
      </c>
      <c r="M48" s="93" t="str">
        <f>VLOOKUP(H48,[1]Hoja1!A$2:G$445,5,0)</f>
        <v>PVE RUIDO</v>
      </c>
      <c r="N48" s="87">
        <v>2</v>
      </c>
      <c r="O48" s="85">
        <v>3</v>
      </c>
      <c r="P48" s="85">
        <v>25</v>
      </c>
      <c r="Q48" s="85">
        <f t="shared" si="1"/>
        <v>6</v>
      </c>
      <c r="R48" s="85">
        <f t="shared" si="2"/>
        <v>150</v>
      </c>
      <c r="S48" s="84" t="str">
        <f t="shared" si="3"/>
        <v>M-6</v>
      </c>
      <c r="T48" s="86" t="str">
        <f t="shared" si="0"/>
        <v>II</v>
      </c>
      <c r="U48" s="86" t="str">
        <f t="shared" si="4"/>
        <v>No Aceptable o Aceptable Con Control Especifico</v>
      </c>
      <c r="V48" s="96"/>
      <c r="W48" s="83" t="str">
        <f>VLOOKUP(H48,PELIGROS!A$2:G$445,6,0)</f>
        <v>SORDERA</v>
      </c>
      <c r="X48" s="87"/>
      <c r="Y48" s="87"/>
      <c r="Z48" s="87"/>
      <c r="AA48" s="83"/>
      <c r="AB48" s="83" t="str">
        <f>VLOOKUP(H48,PELIGROS!A$2:G$445,7,0)</f>
        <v>USO DE EPP</v>
      </c>
      <c r="AC48" s="87" t="s">
        <v>1229</v>
      </c>
      <c r="AD48" s="98"/>
    </row>
    <row r="49" spans="1:30" ht="39.75" customHeight="1">
      <c r="A49" s="168"/>
      <c r="B49" s="168"/>
      <c r="C49" s="98"/>
      <c r="D49" s="101"/>
      <c r="E49" s="104"/>
      <c r="F49" s="104"/>
      <c r="G49" s="83" t="str">
        <f>VLOOKUP(H49,PELIGROS!A$1:G$445,2,0)</f>
        <v>CONCENTRACIÓN EN ACTIVIDADES DE ALTO DESEMPEÑO MENTAL</v>
      </c>
      <c r="H49" s="84" t="s">
        <v>72</v>
      </c>
      <c r="I49" s="84" t="s">
        <v>1244</v>
      </c>
      <c r="J49" s="83" t="str">
        <f>VLOOKUP(H49,PELIGROS!A$2:G$445,3,0)</f>
        <v>ESTRÉS, CEFALEA, IRRITABILIDAD</v>
      </c>
      <c r="K49" s="87" t="s">
        <v>1202</v>
      </c>
      <c r="L49" s="93" t="str">
        <f>VLOOKUP(H49,[1]Hoja1!A$2:G$445,4,0)</f>
        <v>N/A</v>
      </c>
      <c r="M49" s="93" t="str">
        <f>VLOOKUP(H49,[1]Hoja1!A$2:G$445,5,0)</f>
        <v>PVE PSICOSOCIAL</v>
      </c>
      <c r="N49" s="87">
        <v>2</v>
      </c>
      <c r="O49" s="85">
        <v>3</v>
      </c>
      <c r="P49" s="85">
        <v>10</v>
      </c>
      <c r="Q49" s="85">
        <f t="shared" si="1"/>
        <v>6</v>
      </c>
      <c r="R49" s="85">
        <f t="shared" si="2"/>
        <v>60</v>
      </c>
      <c r="S49" s="84" t="str">
        <f t="shared" si="3"/>
        <v>M-6</v>
      </c>
      <c r="T49" s="86" t="str">
        <f t="shared" si="0"/>
        <v>III</v>
      </c>
      <c r="U49" s="86" t="str">
        <f t="shared" si="4"/>
        <v>Mejorable</v>
      </c>
      <c r="V49" s="96"/>
      <c r="W49" s="83" t="str">
        <f>VLOOKUP(H49,PELIGROS!A$2:G$445,6,0)</f>
        <v>ESTRÉS</v>
      </c>
      <c r="X49" s="87"/>
      <c r="Y49" s="87"/>
      <c r="Z49" s="87"/>
      <c r="AA49" s="83"/>
      <c r="AB49" s="83" t="str">
        <f>VLOOKUP(H49,PELIGROS!A$2:G$445,7,0)</f>
        <v>N/A</v>
      </c>
      <c r="AC49" s="96" t="s">
        <v>1206</v>
      </c>
      <c r="AD49" s="98"/>
    </row>
    <row r="50" spans="1:30" ht="39.75" customHeight="1">
      <c r="A50" s="168"/>
      <c r="B50" s="168"/>
      <c r="C50" s="98"/>
      <c r="D50" s="101"/>
      <c r="E50" s="104"/>
      <c r="F50" s="104"/>
      <c r="G50" s="83" t="str">
        <f>VLOOKUP(H50,PELIGROS!A$1:G$445,2,0)</f>
        <v>NATURALEZA DE LA TAREA</v>
      </c>
      <c r="H50" s="84" t="s">
        <v>76</v>
      </c>
      <c r="I50" s="84" t="s">
        <v>1244</v>
      </c>
      <c r="J50" s="83" t="str">
        <f>VLOOKUP(H50,PELIGROS!A$2:G$445,3,0)</f>
        <v>ESTRÉS,  TRANSTORNOS DEL SUEÑO</v>
      </c>
      <c r="K50" s="87" t="s">
        <v>1202</v>
      </c>
      <c r="L50" s="93" t="str">
        <f>VLOOKUP(H50,[1]Hoja1!A$2:G$445,4,0)</f>
        <v>N/A</v>
      </c>
      <c r="M50" s="93" t="str">
        <f>VLOOKUP(H50,[1]Hoja1!A$2:G$445,5,0)</f>
        <v>PVE PSICOSOCIAL</v>
      </c>
      <c r="N50" s="87">
        <v>2</v>
      </c>
      <c r="O50" s="85">
        <v>3</v>
      </c>
      <c r="P50" s="85">
        <v>10</v>
      </c>
      <c r="Q50" s="85">
        <f t="shared" si="1"/>
        <v>6</v>
      </c>
      <c r="R50" s="85">
        <f t="shared" si="2"/>
        <v>60</v>
      </c>
      <c r="S50" s="84" t="str">
        <f t="shared" si="3"/>
        <v>M-6</v>
      </c>
      <c r="T50" s="86" t="str">
        <f t="shared" si="0"/>
        <v>III</v>
      </c>
      <c r="U50" s="86" t="str">
        <f t="shared" si="4"/>
        <v>Mejorable</v>
      </c>
      <c r="V50" s="96"/>
      <c r="W50" s="83" t="str">
        <f>VLOOKUP(H50,PELIGROS!A$2:G$445,6,0)</f>
        <v>ESTRÉS</v>
      </c>
      <c r="X50" s="87"/>
      <c r="Y50" s="87"/>
      <c r="Z50" s="87"/>
      <c r="AA50" s="83"/>
      <c r="AB50" s="83" t="str">
        <f>VLOOKUP(H50,PELIGROS!A$2:G$445,7,0)</f>
        <v>N/A</v>
      </c>
      <c r="AC50" s="96"/>
      <c r="AD50" s="98"/>
    </row>
    <row r="51" spans="1:30" ht="51">
      <c r="A51" s="168"/>
      <c r="B51" s="168"/>
      <c r="C51" s="98"/>
      <c r="D51" s="101"/>
      <c r="E51" s="104"/>
      <c r="F51" s="104"/>
      <c r="G51" s="83" t="str">
        <f>VLOOKUP(H51,PELIGROS!A$1:G$445,2,0)</f>
        <v>Forzadas, Prolongadas</v>
      </c>
      <c r="H51" s="84" t="s">
        <v>40</v>
      </c>
      <c r="I51" s="84" t="s">
        <v>1246</v>
      </c>
      <c r="J51" s="83" t="str">
        <f>VLOOKUP(H51,PELIGROS!A$2:G$445,3,0)</f>
        <v xml:space="preserve">Lesiones osteomusculares, lesiones osteoarticulares
</v>
      </c>
      <c r="K51" s="87" t="s">
        <v>1207</v>
      </c>
      <c r="L51" s="93" t="str">
        <f>VLOOKUP(H51,[2]Hoja1!A$2:G$445,4,0)</f>
        <v>Inspecciones planeadas e inspecciones no planeadas, procedimientos de programas de seguridad y salud en el trabajo</v>
      </c>
      <c r="M51" s="93" t="str">
        <f>VLOOKUP(H51,[2]Hoja1!A$2:G$445,5,0)</f>
        <v>PVE Biomecánico, programa pausas activas, exámenes periódicos, recomendaciones, control de posturas</v>
      </c>
      <c r="N51" s="87">
        <v>2</v>
      </c>
      <c r="O51" s="85">
        <v>2</v>
      </c>
      <c r="P51" s="85">
        <v>10</v>
      </c>
      <c r="Q51" s="85">
        <f t="shared" si="1"/>
        <v>4</v>
      </c>
      <c r="R51" s="85">
        <f t="shared" si="2"/>
        <v>40</v>
      </c>
      <c r="S51" s="84" t="str">
        <f t="shared" si="3"/>
        <v>B-4</v>
      </c>
      <c r="T51" s="86" t="str">
        <f t="shared" si="0"/>
        <v>III</v>
      </c>
      <c r="U51" s="86" t="str">
        <f t="shared" si="4"/>
        <v>Mejorable</v>
      </c>
      <c r="V51" s="96"/>
      <c r="W51" s="83" t="str">
        <f>VLOOKUP(H51,PELIGROS!A$2:G$445,6,0)</f>
        <v>Enfermedades Osteomusculares</v>
      </c>
      <c r="X51" s="87"/>
      <c r="Y51" s="87"/>
      <c r="Z51" s="87"/>
      <c r="AA51" s="83"/>
      <c r="AB51" s="83" t="str">
        <f>VLOOKUP(H51,PELIGROS!A$2:G$445,7,0)</f>
        <v>Prevención en lesiones osteomusculares, líderes de pausas activas</v>
      </c>
      <c r="AC51" s="130" t="s">
        <v>1208</v>
      </c>
      <c r="AD51" s="98"/>
    </row>
    <row r="52" spans="1:30" ht="39.75" customHeight="1">
      <c r="A52" s="168"/>
      <c r="B52" s="168"/>
      <c r="C52" s="98"/>
      <c r="D52" s="101"/>
      <c r="E52" s="104"/>
      <c r="F52" s="104"/>
      <c r="G52" s="83" t="str">
        <f>VLOOKUP(H52,PELIGROS!A$1:G$445,2,0)</f>
        <v>Higiene Muscular</v>
      </c>
      <c r="H52" s="84" t="s">
        <v>483</v>
      </c>
      <c r="I52" s="84" t="s">
        <v>1246</v>
      </c>
      <c r="J52" s="83" t="str">
        <f>VLOOKUP(H52,PELIGROS!A$2:G$445,3,0)</f>
        <v>Lesiones Musculoesqueléticas</v>
      </c>
      <c r="K52" s="87" t="s">
        <v>1207</v>
      </c>
      <c r="L52" s="93" t="str">
        <f>VLOOKUP(H52,[1]Hoja1!A$2:G$445,4,0)</f>
        <v>N/A</v>
      </c>
      <c r="M52" s="93" t="str">
        <f>VLOOKUP(H52,[1]Hoja1!A$2:G$445,5,0)</f>
        <v>N/A</v>
      </c>
      <c r="N52" s="87">
        <v>2</v>
      </c>
      <c r="O52" s="85">
        <v>2</v>
      </c>
      <c r="P52" s="85">
        <v>10</v>
      </c>
      <c r="Q52" s="85">
        <f t="shared" si="1"/>
        <v>4</v>
      </c>
      <c r="R52" s="85">
        <f t="shared" si="2"/>
        <v>40</v>
      </c>
      <c r="S52" s="84" t="str">
        <f t="shared" si="3"/>
        <v>B-4</v>
      </c>
      <c r="T52" s="86" t="str">
        <f t="shared" si="0"/>
        <v>III</v>
      </c>
      <c r="U52" s="86" t="str">
        <f t="shared" si="4"/>
        <v>Mejorable</v>
      </c>
      <c r="V52" s="96"/>
      <c r="W52" s="83" t="str">
        <f>VLOOKUP(H52,PELIGROS!A$2:G$445,6,0)</f>
        <v xml:space="preserve">Enfermedades Osteomusculares
</v>
      </c>
      <c r="X52" s="87"/>
      <c r="Y52" s="87"/>
      <c r="Z52" s="87"/>
      <c r="AA52" s="83"/>
      <c r="AB52" s="83" t="str">
        <f>VLOOKUP(H52,PELIGROS!A$2:G$445,7,0)</f>
        <v>Prevención en lesiones osteomusculares, líderes de pausas activas</v>
      </c>
      <c r="AC52" s="131"/>
      <c r="AD52" s="98"/>
    </row>
    <row r="53" spans="1:30" ht="63.75">
      <c r="A53" s="168"/>
      <c r="B53" s="168"/>
      <c r="C53" s="98"/>
      <c r="D53" s="101"/>
      <c r="E53" s="104"/>
      <c r="F53" s="104"/>
      <c r="G53" s="83" t="str">
        <f>VLOOKUP(H53,PELIGROS!A$1:G$445,2,0)</f>
        <v>Atropellamiento, Envestir</v>
      </c>
      <c r="H53" s="84" t="s">
        <v>1187</v>
      </c>
      <c r="I53" s="84" t="s">
        <v>1220</v>
      </c>
      <c r="J53" s="83" t="str">
        <f>VLOOKUP(H53,PELIGROS!A$2:G$445,3,0)</f>
        <v>Lesiones, pérdidas materiales, muerte</v>
      </c>
      <c r="K53" s="87" t="s">
        <v>1202</v>
      </c>
      <c r="L53" s="93" t="str">
        <f>VLOOKUP(H53,[2]Hoja1!A$2:G$445,4,0)</f>
        <v>Inspecciones planeadas e inspecciones no planeadas, procedimientos de programas de seguridad y salud en el trabajo</v>
      </c>
      <c r="M53" s="93" t="str">
        <f>VLOOKUP(H53,[2]Hoja1!A$2:G$445,5,0)</f>
        <v>Programa de seguridad vial, señalización</v>
      </c>
      <c r="N53" s="87">
        <v>2</v>
      </c>
      <c r="O53" s="85">
        <v>3</v>
      </c>
      <c r="P53" s="85">
        <v>60</v>
      </c>
      <c r="Q53" s="85">
        <f t="shared" si="1"/>
        <v>6</v>
      </c>
      <c r="R53" s="85">
        <f t="shared" si="2"/>
        <v>360</v>
      </c>
      <c r="S53" s="84" t="str">
        <f t="shared" si="3"/>
        <v>M-6</v>
      </c>
      <c r="T53" s="86" t="str">
        <f t="shared" si="0"/>
        <v>II</v>
      </c>
      <c r="U53" s="86" t="str">
        <f t="shared" si="4"/>
        <v>No Aceptable o Aceptable Con Control Especifico</v>
      </c>
      <c r="V53" s="96"/>
      <c r="W53" s="83" t="str">
        <f>VLOOKUP(H53,PELIGROS!A$2:G$445,6,0)</f>
        <v>Muerte</v>
      </c>
      <c r="X53" s="87"/>
      <c r="Y53" s="87"/>
      <c r="Z53" s="87"/>
      <c r="AA53" s="83"/>
      <c r="AB53" s="83" t="str">
        <f>VLOOKUP(H53,PELIGROS!A$2:G$445,7,0)</f>
        <v>Seguridad vial y manejo defensivo, aseguramiento de áreas de trabajo</v>
      </c>
      <c r="AC53" s="87" t="s">
        <v>1211</v>
      </c>
      <c r="AD53" s="98"/>
    </row>
    <row r="54" spans="1:30" ht="78.75" customHeight="1">
      <c r="A54" s="168"/>
      <c r="B54" s="168"/>
      <c r="C54" s="98"/>
      <c r="D54" s="101"/>
      <c r="E54" s="104"/>
      <c r="F54" s="104"/>
      <c r="G54" s="83" t="str">
        <f>VLOOKUP(H54,PELIGROS!A$1:G$445,2,0)</f>
        <v>MANTENIMIENTO DE PUENTE GRUAS, LIMPIEZA DE CANALES, MANTENIMIENTO DE INSTALACIONES LOCATIVAS, MANTENIMIENTO Y REPARACIÓN DE POZOS</v>
      </c>
      <c r="H54" s="84" t="s">
        <v>624</v>
      </c>
      <c r="I54" s="84" t="s">
        <v>1220</v>
      </c>
      <c r="J54" s="83" t="str">
        <f>VLOOKUP(H54,PELIGROS!A$2:G$445,3,0)</f>
        <v>LESIONES, FRACTURAS, MUERTE</v>
      </c>
      <c r="K54" s="87" t="s">
        <v>1202</v>
      </c>
      <c r="L54" s="93" t="str">
        <f>VLOOKUP(H54,[2]Hoja1!A$2:G$445,4,0)</f>
        <v>Inspecciones planeadas e inspecciones no planeadas, procedimientos de programas de seguridad y salud en el trabajo</v>
      </c>
      <c r="M54" s="93" t="str">
        <f>VLOOKUP(H54,[2]Hoja1!A$2:G$445,5,0)</f>
        <v>EPP</v>
      </c>
      <c r="N54" s="87">
        <v>2</v>
      </c>
      <c r="O54" s="85">
        <v>3</v>
      </c>
      <c r="P54" s="85">
        <v>60</v>
      </c>
      <c r="Q54" s="85">
        <f t="shared" ref="Q54" si="20">N54*O54</f>
        <v>6</v>
      </c>
      <c r="R54" s="85">
        <f t="shared" ref="R54" si="21">P54*Q54</f>
        <v>360</v>
      </c>
      <c r="S54" s="84" t="str">
        <f t="shared" ref="S54" si="22">IF(Q54=40,"MA-40",IF(Q54=30,"MA-30",IF(Q54=20,"A-20",IF(Q54=10,"A-10",IF(Q54=24,"MA-24",IF(Q54=18,"A-18",IF(Q54=12,"A-12",IF(Q54=6,"M-6",IF(Q54=8,"M-8",IF(Q54=6,"M-6",IF(Q54=4,"B-4",IF(Q54=2,"B-2",))))))))))))</f>
        <v>M-6</v>
      </c>
      <c r="T54" s="86" t="str">
        <f t="shared" ref="T54" si="23">IF(R54&lt;=20,"IV",IF(R54&lt;=120,"III",IF(R54&lt;=500,"II",IF(R54&lt;=4000,"I"))))</f>
        <v>II</v>
      </c>
      <c r="U54" s="86" t="str">
        <f t="shared" ref="U54" si="24">IF(T54=0,"",IF(T54="IV","Aceptable",IF(T54="III","Mejorable",IF(T54="II","No Aceptable o Aceptable Con Control Especifico",IF(T54="I","No Aceptable","")))))</f>
        <v>No Aceptable o Aceptable Con Control Especifico</v>
      </c>
      <c r="V54" s="96"/>
      <c r="W54" s="83" t="str">
        <f>VLOOKUP(H54,PELIGROS!A$2:G$445,6,0)</f>
        <v>MUERTE</v>
      </c>
      <c r="X54" s="87"/>
      <c r="Y54" s="87"/>
      <c r="Z54" s="87"/>
      <c r="AA54" s="83"/>
      <c r="AB54" s="83" t="str">
        <f>VLOOKUP(H54,PELIGROS!A$2:G$445,7,0)</f>
        <v>CERTIFICACIÓN Y/O ENTRENAMIENTO EN TRABAJO SEGURO EN ALTURAS; DILGENCIAMIENTO DE PERMISO DE TRABAJO; USO Y MANEJO ADECUADO DE E.P.P.; ARME Y DESARME DE ANDAMIOS</v>
      </c>
      <c r="AC54" s="87"/>
      <c r="AD54" s="98"/>
    </row>
    <row r="55" spans="1:30" ht="78.75" customHeight="1">
      <c r="A55" s="168"/>
      <c r="B55" s="168"/>
      <c r="C55" s="98"/>
      <c r="D55" s="101"/>
      <c r="E55" s="104"/>
      <c r="F55" s="104"/>
      <c r="G55" s="83" t="str">
        <f>VLOOKUP(H55,PELIGROS!A$1:G$445,2,0)</f>
        <v>Atraco, golpiza, atentados y secuestrados</v>
      </c>
      <c r="H55" s="84" t="s">
        <v>57</v>
      </c>
      <c r="I55" s="84" t="s">
        <v>1220</v>
      </c>
      <c r="J55" s="83" t="str">
        <f>VLOOKUP(H55,PELIGROS!A$2:G$445,3,0)</f>
        <v>Estrés, golpes, Secuestros</v>
      </c>
      <c r="K55" s="87" t="s">
        <v>1202</v>
      </c>
      <c r="L55" s="93" t="str">
        <f>VLOOKUP(H55,[2]Hoja1!A$2:G$445,4,0)</f>
        <v>Inspecciones planeadas e inspecciones no planeadas, procedimientos de programas de seguridad y salud en el trabajo</v>
      </c>
      <c r="M55" s="93" t="str">
        <f>VLOOKUP(H55,[2]Hoja1!A$2:G$445,5,0)</f>
        <v xml:space="preserve">Uniformes Corporativos, Caquetas corporativas, Carnetización
</v>
      </c>
      <c r="N55" s="87">
        <v>2</v>
      </c>
      <c r="O55" s="85">
        <v>3</v>
      </c>
      <c r="P55" s="85">
        <v>60</v>
      </c>
      <c r="Q55" s="85">
        <f t="shared" si="1"/>
        <v>6</v>
      </c>
      <c r="R55" s="85">
        <f t="shared" si="2"/>
        <v>360</v>
      </c>
      <c r="S55" s="84" t="str">
        <f t="shared" si="3"/>
        <v>M-6</v>
      </c>
      <c r="T55" s="86" t="str">
        <f t="shared" si="0"/>
        <v>II</v>
      </c>
      <c r="U55" s="86" t="str">
        <f t="shared" si="4"/>
        <v>No Aceptable o Aceptable Con Control Especifico</v>
      </c>
      <c r="V55" s="96"/>
      <c r="W55" s="83" t="str">
        <f>VLOOKUP(H55,PELIGROS!A$2:G$445,6,0)</f>
        <v>Secuestros</v>
      </c>
      <c r="X55" s="87"/>
      <c r="Y55" s="87"/>
      <c r="Z55" s="87"/>
      <c r="AA55" s="83"/>
      <c r="AB55" s="83" t="str">
        <f>VLOOKUP(H55,PELIGROS!A$2:G$445,7,0)</f>
        <v>N/A</v>
      </c>
      <c r="AC55" s="87" t="s">
        <v>1230</v>
      </c>
      <c r="AD55" s="98"/>
    </row>
    <row r="56" spans="1:30" ht="40.5">
      <c r="A56" s="168"/>
      <c r="B56" s="168"/>
      <c r="C56" s="98"/>
      <c r="D56" s="101"/>
      <c r="E56" s="104"/>
      <c r="F56" s="104"/>
      <c r="G56" s="83" t="str">
        <f>VLOOKUP(H56,PELIGROS!A$1:G$445,2,0)</f>
        <v>Superficies de trabajo irregulares o deslizantes</v>
      </c>
      <c r="H56" s="84" t="s">
        <v>597</v>
      </c>
      <c r="I56" s="84" t="s">
        <v>1220</v>
      </c>
      <c r="J56" s="83" t="str">
        <f>VLOOKUP(H56,PELIGROS!A$2:G$445,3,0)</f>
        <v>Caidas del mismo nivel, fracturas, golpe con objetos, caídas de objetos, obstrucción de rutas de evacuación</v>
      </c>
      <c r="K56" s="87" t="s">
        <v>1202</v>
      </c>
      <c r="L56" s="93" t="str">
        <f>VLOOKUP(H56,[1]Hoja1!A$2:G$445,4,0)</f>
        <v>N/A</v>
      </c>
      <c r="M56" s="93" t="str">
        <f>VLOOKUP(H56,[1]Hoja1!A$2:G$445,5,0)</f>
        <v>N/A</v>
      </c>
      <c r="N56" s="87">
        <v>2</v>
      </c>
      <c r="O56" s="85">
        <v>3</v>
      </c>
      <c r="P56" s="85">
        <v>25</v>
      </c>
      <c r="Q56" s="85">
        <f t="shared" si="1"/>
        <v>6</v>
      </c>
      <c r="R56" s="85">
        <f t="shared" si="2"/>
        <v>150</v>
      </c>
      <c r="S56" s="84" t="str">
        <f t="shared" si="3"/>
        <v>M-6</v>
      </c>
      <c r="T56" s="86" t="str">
        <f t="shared" si="0"/>
        <v>II</v>
      </c>
      <c r="U56" s="86" t="str">
        <f t="shared" si="4"/>
        <v>No Aceptable o Aceptable Con Control Especifico</v>
      </c>
      <c r="V56" s="96"/>
      <c r="W56" s="83" t="str">
        <f>VLOOKUP(H56,PELIGROS!A$2:G$445,6,0)</f>
        <v>Caídas de distinto nivel</v>
      </c>
      <c r="X56" s="87"/>
      <c r="Y56" s="87"/>
      <c r="Z56" s="87"/>
      <c r="AA56" s="83"/>
      <c r="AB56" s="83" t="str">
        <f>VLOOKUP(H56,PELIGROS!A$2:G$445,7,0)</f>
        <v>Pautas Básicas en orden y aseo en el lugar de trabajo, actos y condiciones inseguras</v>
      </c>
      <c r="AC56" s="87" t="s">
        <v>1210</v>
      </c>
      <c r="AD56" s="98"/>
    </row>
    <row r="57" spans="1:30" ht="51.75" thickBot="1">
      <c r="A57" s="168"/>
      <c r="B57" s="168"/>
      <c r="C57" s="99"/>
      <c r="D57" s="102"/>
      <c r="E57" s="105"/>
      <c r="F57" s="105"/>
      <c r="G57" s="88" t="str">
        <f>VLOOKUP(H57,PELIGROS!A$1:G$445,2,0)</f>
        <v>SISMOS, INCENDIOS, INUNDACIONES, TERREMOTOS, VENDAVALES, DERRUMBE</v>
      </c>
      <c r="H57" s="89" t="s">
        <v>62</v>
      </c>
      <c r="I57" s="89" t="s">
        <v>1221</v>
      </c>
      <c r="J57" s="88" t="str">
        <f>VLOOKUP(H57,PELIGROS!A$2:G$445,3,0)</f>
        <v>SISMOS, INCENDIOS, INUNDACIONES, TERREMOTOS, VENDAVALES</v>
      </c>
      <c r="K57" s="92" t="s">
        <v>1202</v>
      </c>
      <c r="L57" s="93" t="str">
        <f>VLOOKUP(H57,[1]Hoja1!A$2:G$445,4,0)</f>
        <v>Inspecciones planeadas e inspecciones no planeadas, procedimientos de programas de seguridad y salud en el trabajo</v>
      </c>
      <c r="M57" s="93" t="str">
        <f>VLOOKUP(H57,[1]Hoja1!A$2:G$445,5,0)</f>
        <v>BRIGADAS DE EMERGENCIAS</v>
      </c>
      <c r="N57" s="92">
        <v>2</v>
      </c>
      <c r="O57" s="90">
        <v>1</v>
      </c>
      <c r="P57" s="90">
        <v>100</v>
      </c>
      <c r="Q57" s="90">
        <f t="shared" si="1"/>
        <v>2</v>
      </c>
      <c r="R57" s="90">
        <f t="shared" si="2"/>
        <v>200</v>
      </c>
      <c r="S57" s="89" t="str">
        <f t="shared" si="3"/>
        <v>B-2</v>
      </c>
      <c r="T57" s="91" t="str">
        <f t="shared" si="0"/>
        <v>II</v>
      </c>
      <c r="U57" s="91" t="str">
        <f t="shared" si="4"/>
        <v>No Aceptable o Aceptable Con Control Especifico</v>
      </c>
      <c r="V57" s="106"/>
      <c r="W57" s="88" t="str">
        <f>VLOOKUP(H57,PELIGROS!A$2:G$445,6,0)</f>
        <v>MUERTE</v>
      </c>
      <c r="X57" s="92"/>
      <c r="Y57" s="92"/>
      <c r="Z57" s="92"/>
      <c r="AA57" s="88" t="s">
        <v>1213</v>
      </c>
      <c r="AB57" s="88" t="str">
        <f>VLOOKUP(H57,PELIGROS!A$2:G$445,7,0)</f>
        <v>ENTRENAMIENTO DE LA BRIGADA; DIVULGACIÓN DE PLAN DE EMERGENCIA</v>
      </c>
      <c r="AC57" s="92" t="s">
        <v>1214</v>
      </c>
      <c r="AD57" s="99"/>
    </row>
    <row r="58" spans="1:30" ht="25.5">
      <c r="A58" s="168"/>
      <c r="B58" s="168"/>
      <c r="C58" s="120" t="s">
        <v>1178</v>
      </c>
      <c r="D58" s="123" t="s">
        <v>1238</v>
      </c>
      <c r="E58" s="126" t="s">
        <v>1021</v>
      </c>
      <c r="F58" s="126" t="s">
        <v>1228</v>
      </c>
      <c r="G58" s="68" t="str">
        <f>VLOOKUP(H58,PELIGROS!A$1:G$445,2,0)</f>
        <v>Bacterias</v>
      </c>
      <c r="H58" s="39" t="s">
        <v>113</v>
      </c>
      <c r="I58" s="39" t="s">
        <v>1216</v>
      </c>
      <c r="J58" s="68" t="str">
        <f>VLOOKUP(H58,PELIGROS!A$2:G$445,3,0)</f>
        <v>Infecciones Bacterianas</v>
      </c>
      <c r="K58" s="71" t="s">
        <v>1202</v>
      </c>
      <c r="L58" s="93" t="str">
        <f>VLOOKUP(H58,[1]Hoja1!A$2:G$445,4,0)</f>
        <v>N/A</v>
      </c>
      <c r="M58" s="93" t="str">
        <f>VLOOKUP(H58,[1]Hoja1!A$2:G$445,5,0)</f>
        <v>Vacunación</v>
      </c>
      <c r="N58" s="71">
        <v>2</v>
      </c>
      <c r="O58" s="69">
        <v>3</v>
      </c>
      <c r="P58" s="69">
        <v>10</v>
      </c>
      <c r="Q58" s="69">
        <f t="shared" si="1"/>
        <v>6</v>
      </c>
      <c r="R58" s="69">
        <f t="shared" si="2"/>
        <v>60</v>
      </c>
      <c r="S58" s="39" t="str">
        <f t="shared" si="3"/>
        <v>M-6</v>
      </c>
      <c r="T58" s="70" t="str">
        <f t="shared" si="0"/>
        <v>III</v>
      </c>
      <c r="U58" s="70" t="str">
        <f t="shared" si="4"/>
        <v>Mejorable</v>
      </c>
      <c r="V58" s="107">
        <v>1</v>
      </c>
      <c r="W58" s="68" t="str">
        <f>VLOOKUP(H58,PELIGROS!A$2:G$445,6,0)</f>
        <v xml:space="preserve">Enfermedades Infectocontagiosas
</v>
      </c>
      <c r="X58" s="71"/>
      <c r="Y58" s="71"/>
      <c r="Z58" s="71"/>
      <c r="AA58" s="68"/>
      <c r="AB58" s="68" t="str">
        <f>VLOOKUP(H58,PELIGROS!A$2:G$445,7,0)</f>
        <v>Autocuidado</v>
      </c>
      <c r="AC58" s="107" t="s">
        <v>1203</v>
      </c>
      <c r="AD58" s="120" t="s">
        <v>1204</v>
      </c>
    </row>
    <row r="59" spans="1:30" ht="25.5">
      <c r="A59" s="168"/>
      <c r="B59" s="168"/>
      <c r="C59" s="121"/>
      <c r="D59" s="124"/>
      <c r="E59" s="127"/>
      <c r="F59" s="127"/>
      <c r="G59" s="72" t="str">
        <f>VLOOKUP(H59,PELIGROS!A$1:G$445,2,0)</f>
        <v>Virus</v>
      </c>
      <c r="H59" s="40" t="s">
        <v>122</v>
      </c>
      <c r="I59" s="40" t="s">
        <v>1216</v>
      </c>
      <c r="J59" s="72" t="str">
        <f>VLOOKUP(H59,PELIGROS!A$2:G$445,3,0)</f>
        <v>Infecciones Virales</v>
      </c>
      <c r="K59" s="74" t="s">
        <v>1202</v>
      </c>
      <c r="L59" s="93" t="str">
        <f>VLOOKUP(H59,[1]Hoja1!A$2:G$445,4,0)</f>
        <v>N/A</v>
      </c>
      <c r="M59" s="93" t="str">
        <f>VLOOKUP(H59,[1]Hoja1!A$2:G$445,5,0)</f>
        <v>Vacunación</v>
      </c>
      <c r="N59" s="74">
        <v>2</v>
      </c>
      <c r="O59" s="19">
        <v>3</v>
      </c>
      <c r="P59" s="19">
        <v>10</v>
      </c>
      <c r="Q59" s="19">
        <f t="shared" si="1"/>
        <v>6</v>
      </c>
      <c r="R59" s="19">
        <f t="shared" si="2"/>
        <v>60</v>
      </c>
      <c r="S59" s="40" t="str">
        <f t="shared" si="3"/>
        <v>M-6</v>
      </c>
      <c r="T59" s="73" t="str">
        <f t="shared" si="0"/>
        <v>III</v>
      </c>
      <c r="U59" s="73" t="str">
        <f t="shared" si="4"/>
        <v>Mejorable</v>
      </c>
      <c r="V59" s="108"/>
      <c r="W59" s="72" t="str">
        <f>VLOOKUP(H59,PELIGROS!A$2:G$445,6,0)</f>
        <v xml:space="preserve">Enfermedades Infectocontagiosas
</v>
      </c>
      <c r="X59" s="74"/>
      <c r="Y59" s="74"/>
      <c r="Z59" s="74"/>
      <c r="AA59" s="72"/>
      <c r="AB59" s="72" t="str">
        <f>VLOOKUP(H59,PELIGROS!A$2:G$445,7,0)</f>
        <v>Autocuidado</v>
      </c>
      <c r="AC59" s="108"/>
      <c r="AD59" s="121"/>
    </row>
    <row r="60" spans="1:30" ht="51">
      <c r="A60" s="168"/>
      <c r="B60" s="168"/>
      <c r="C60" s="121"/>
      <c r="D60" s="124"/>
      <c r="E60" s="127"/>
      <c r="F60" s="127"/>
      <c r="G60" s="72" t="str">
        <f>VLOOKUP(H60,PELIGROS!A$1:G$445,2,0)</f>
        <v>MAQUINARIA O EQUIPO</v>
      </c>
      <c r="H60" s="40" t="s">
        <v>164</v>
      </c>
      <c r="I60" s="40" t="s">
        <v>1217</v>
      </c>
      <c r="J60" s="72" t="str">
        <f>VLOOKUP(H60,PELIGROS!A$2:G$445,3,0)</f>
        <v>SORDERA, ESTRÉS, HIPOACUSIA, CEFALA,IRRITABILIDAD</v>
      </c>
      <c r="K60" s="74" t="s">
        <v>1202</v>
      </c>
      <c r="L60" s="93" t="str">
        <f>VLOOKUP(H60,[1]Hoja1!A$2:G$445,4,0)</f>
        <v>Inspecciones planeadas e inspecciones no planeadas, procedimientos de programas de seguridad y salud en el trabajo</v>
      </c>
      <c r="M60" s="93" t="str">
        <f>VLOOKUP(H60,[1]Hoja1!A$2:G$445,5,0)</f>
        <v>PVE RUIDO</v>
      </c>
      <c r="N60" s="74">
        <v>2</v>
      </c>
      <c r="O60" s="19">
        <v>3</v>
      </c>
      <c r="P60" s="19">
        <v>25</v>
      </c>
      <c r="Q60" s="19">
        <f t="shared" si="1"/>
        <v>6</v>
      </c>
      <c r="R60" s="19">
        <f t="shared" si="2"/>
        <v>150</v>
      </c>
      <c r="S60" s="40" t="str">
        <f t="shared" si="3"/>
        <v>M-6</v>
      </c>
      <c r="T60" s="73" t="str">
        <f t="shared" si="0"/>
        <v>II</v>
      </c>
      <c r="U60" s="73" t="str">
        <f t="shared" si="4"/>
        <v>No Aceptable o Aceptable Con Control Especifico</v>
      </c>
      <c r="V60" s="108"/>
      <c r="W60" s="72" t="str">
        <f>VLOOKUP(H60,PELIGROS!A$2:G$445,6,0)</f>
        <v>SORDERA</v>
      </c>
      <c r="X60" s="74"/>
      <c r="Y60" s="74"/>
      <c r="Z60" s="74"/>
      <c r="AA60" s="72"/>
      <c r="AB60" s="72" t="str">
        <f>VLOOKUP(H60,PELIGROS!A$2:G$445,7,0)</f>
        <v>USO DE EPP</v>
      </c>
      <c r="AC60" s="74" t="s">
        <v>1229</v>
      </c>
      <c r="AD60" s="121"/>
    </row>
    <row r="61" spans="1:30" ht="40.5" customHeight="1">
      <c r="A61" s="168"/>
      <c r="B61" s="168"/>
      <c r="C61" s="121"/>
      <c r="D61" s="124"/>
      <c r="E61" s="127"/>
      <c r="F61" s="127"/>
      <c r="G61" s="72" t="str">
        <f>VLOOKUP(H61,PELIGROS!A$1:G$445,2,0)</f>
        <v>CONCENTRACIÓN EN ACTIVIDADES DE ALTO DESEMPEÑO MENTAL</v>
      </c>
      <c r="H61" s="40" t="s">
        <v>72</v>
      </c>
      <c r="I61" s="40" t="s">
        <v>1244</v>
      </c>
      <c r="J61" s="72" t="str">
        <f>VLOOKUP(H61,PELIGROS!A$2:G$445,3,0)</f>
        <v>ESTRÉS, CEFALEA, IRRITABILIDAD</v>
      </c>
      <c r="K61" s="74" t="s">
        <v>1202</v>
      </c>
      <c r="L61" s="93" t="str">
        <f>VLOOKUP(H61,[1]Hoja1!A$2:G$445,4,0)</f>
        <v>N/A</v>
      </c>
      <c r="M61" s="93" t="str">
        <f>VLOOKUP(H61,[1]Hoja1!A$2:G$445,5,0)</f>
        <v>PVE PSICOSOCIAL</v>
      </c>
      <c r="N61" s="74">
        <v>2</v>
      </c>
      <c r="O61" s="19">
        <v>3</v>
      </c>
      <c r="P61" s="19">
        <v>10</v>
      </c>
      <c r="Q61" s="19">
        <f t="shared" si="1"/>
        <v>6</v>
      </c>
      <c r="R61" s="19">
        <f t="shared" si="2"/>
        <v>60</v>
      </c>
      <c r="S61" s="40" t="str">
        <f t="shared" si="3"/>
        <v>M-6</v>
      </c>
      <c r="T61" s="73" t="str">
        <f t="shared" si="0"/>
        <v>III</v>
      </c>
      <c r="U61" s="73" t="str">
        <f t="shared" si="4"/>
        <v>Mejorable</v>
      </c>
      <c r="V61" s="108"/>
      <c r="W61" s="72" t="str">
        <f>VLOOKUP(H61,PELIGROS!A$2:G$445,6,0)</f>
        <v>ESTRÉS</v>
      </c>
      <c r="X61" s="74"/>
      <c r="Y61" s="74"/>
      <c r="Z61" s="74"/>
      <c r="AA61" s="72"/>
      <c r="AB61" s="72" t="str">
        <f>VLOOKUP(H61,PELIGROS!A$2:G$445,7,0)</f>
        <v>N/A</v>
      </c>
      <c r="AC61" s="108" t="s">
        <v>1206</v>
      </c>
      <c r="AD61" s="121"/>
    </row>
    <row r="62" spans="1:30" ht="40.5" customHeight="1">
      <c r="A62" s="168"/>
      <c r="B62" s="168"/>
      <c r="C62" s="121"/>
      <c r="D62" s="124"/>
      <c r="E62" s="127"/>
      <c r="F62" s="127"/>
      <c r="G62" s="72" t="str">
        <f>VLOOKUP(H62,PELIGROS!A$1:G$445,2,0)</f>
        <v>NATURALEZA DE LA TAREA</v>
      </c>
      <c r="H62" s="40" t="s">
        <v>76</v>
      </c>
      <c r="I62" s="40" t="s">
        <v>1244</v>
      </c>
      <c r="J62" s="72" t="str">
        <f>VLOOKUP(H62,PELIGROS!A$2:G$445,3,0)</f>
        <v>ESTRÉS,  TRANSTORNOS DEL SUEÑO</v>
      </c>
      <c r="K62" s="74" t="s">
        <v>1202</v>
      </c>
      <c r="L62" s="93" t="str">
        <f>VLOOKUP(H62,[1]Hoja1!A$2:G$445,4,0)</f>
        <v>N/A</v>
      </c>
      <c r="M62" s="93" t="str">
        <f>VLOOKUP(H62,[1]Hoja1!A$2:G$445,5,0)</f>
        <v>PVE PSICOSOCIAL</v>
      </c>
      <c r="N62" s="74">
        <v>2</v>
      </c>
      <c r="O62" s="19">
        <v>3</v>
      </c>
      <c r="P62" s="19">
        <v>10</v>
      </c>
      <c r="Q62" s="19">
        <f t="shared" si="1"/>
        <v>6</v>
      </c>
      <c r="R62" s="19">
        <f t="shared" si="2"/>
        <v>60</v>
      </c>
      <c r="S62" s="40" t="str">
        <f t="shared" si="3"/>
        <v>M-6</v>
      </c>
      <c r="T62" s="73" t="str">
        <f t="shared" si="0"/>
        <v>III</v>
      </c>
      <c r="U62" s="73" t="str">
        <f t="shared" si="4"/>
        <v>Mejorable</v>
      </c>
      <c r="V62" s="108"/>
      <c r="W62" s="72" t="str">
        <f>VLOOKUP(H62,PELIGROS!A$2:G$445,6,0)</f>
        <v>ESTRÉS</v>
      </c>
      <c r="X62" s="74"/>
      <c r="Y62" s="74"/>
      <c r="Z62" s="74"/>
      <c r="AA62" s="72"/>
      <c r="AB62" s="72" t="str">
        <f>VLOOKUP(H62,PELIGROS!A$2:G$445,7,0)</f>
        <v>N/A</v>
      </c>
      <c r="AC62" s="108"/>
      <c r="AD62" s="121"/>
    </row>
    <row r="63" spans="1:30" ht="51">
      <c r="A63" s="168"/>
      <c r="B63" s="168"/>
      <c r="C63" s="121"/>
      <c r="D63" s="124"/>
      <c r="E63" s="127"/>
      <c r="F63" s="127"/>
      <c r="G63" s="72" t="str">
        <f>VLOOKUP(H63,PELIGROS!A$1:G$445,2,0)</f>
        <v>Forzadas, Prolongadas</v>
      </c>
      <c r="H63" s="40" t="s">
        <v>40</v>
      </c>
      <c r="I63" s="40" t="s">
        <v>1245</v>
      </c>
      <c r="J63" s="72" t="str">
        <f>VLOOKUP(H63,PELIGROS!A$2:G$445,3,0)</f>
        <v xml:space="preserve">Lesiones osteomusculares, lesiones osteoarticulares
</v>
      </c>
      <c r="K63" s="74" t="s">
        <v>1207</v>
      </c>
      <c r="L63" s="93" t="str">
        <f>VLOOKUP(H63,[2]Hoja1!A$2:G$445,4,0)</f>
        <v>Inspecciones planeadas e inspecciones no planeadas, procedimientos de programas de seguridad y salud en el trabajo</v>
      </c>
      <c r="M63" s="93" t="str">
        <f>VLOOKUP(H63,[2]Hoja1!A$2:G$445,5,0)</f>
        <v>PVE Biomecánico, programa pausas activas, exámenes periódicos, recomendaciones, control de posturas</v>
      </c>
      <c r="N63" s="74">
        <v>2</v>
      </c>
      <c r="O63" s="19">
        <v>3</v>
      </c>
      <c r="P63" s="19">
        <v>10</v>
      </c>
      <c r="Q63" s="19">
        <f t="shared" si="1"/>
        <v>6</v>
      </c>
      <c r="R63" s="19">
        <f t="shared" si="2"/>
        <v>60</v>
      </c>
      <c r="S63" s="40" t="str">
        <f t="shared" si="3"/>
        <v>M-6</v>
      </c>
      <c r="T63" s="73" t="str">
        <f t="shared" si="0"/>
        <v>III</v>
      </c>
      <c r="U63" s="73" t="str">
        <f t="shared" si="4"/>
        <v>Mejorable</v>
      </c>
      <c r="V63" s="108"/>
      <c r="W63" s="72" t="str">
        <f>VLOOKUP(H63,PELIGROS!A$2:G$445,6,0)</f>
        <v>Enfermedades Osteomusculares</v>
      </c>
      <c r="X63" s="74"/>
      <c r="Y63" s="74"/>
      <c r="Z63" s="74"/>
      <c r="AA63" s="72"/>
      <c r="AB63" s="72" t="str">
        <f>VLOOKUP(H63,PELIGROS!A$2:G$445,7,0)</f>
        <v>Prevención en lesiones osteomusculares, líderes de pausas activas</v>
      </c>
      <c r="AC63" s="108" t="s">
        <v>1208</v>
      </c>
      <c r="AD63" s="121"/>
    </row>
    <row r="64" spans="1:30" ht="47.25" customHeight="1">
      <c r="A64" s="168"/>
      <c r="B64" s="168"/>
      <c r="C64" s="121"/>
      <c r="D64" s="124"/>
      <c r="E64" s="127"/>
      <c r="F64" s="127"/>
      <c r="G64" s="72" t="str">
        <f>VLOOKUP(H64,PELIGROS!A$1:G$445,2,0)</f>
        <v>Higiene Muscular</v>
      </c>
      <c r="H64" s="40" t="s">
        <v>483</v>
      </c>
      <c r="I64" s="40" t="s">
        <v>1245</v>
      </c>
      <c r="J64" s="72" t="str">
        <f>VLOOKUP(H64,PELIGROS!A$2:G$445,3,0)</f>
        <v>Lesiones Musculoesqueléticas</v>
      </c>
      <c r="K64" s="74" t="s">
        <v>1207</v>
      </c>
      <c r="L64" s="93" t="str">
        <f>VLOOKUP(H64,[1]Hoja1!A$2:G$445,4,0)</f>
        <v>N/A</v>
      </c>
      <c r="M64" s="93" t="str">
        <f>VLOOKUP(H64,[1]Hoja1!A$2:G$445,5,0)</f>
        <v>N/A</v>
      </c>
      <c r="N64" s="74">
        <v>2</v>
      </c>
      <c r="O64" s="19">
        <v>3</v>
      </c>
      <c r="P64" s="19">
        <v>10</v>
      </c>
      <c r="Q64" s="19">
        <f t="shared" si="1"/>
        <v>6</v>
      </c>
      <c r="R64" s="19">
        <f t="shared" si="2"/>
        <v>60</v>
      </c>
      <c r="S64" s="40" t="str">
        <f t="shared" si="3"/>
        <v>M-6</v>
      </c>
      <c r="T64" s="73" t="str">
        <f t="shared" si="0"/>
        <v>III</v>
      </c>
      <c r="U64" s="73" t="str">
        <f t="shared" si="4"/>
        <v>Mejorable</v>
      </c>
      <c r="V64" s="108"/>
      <c r="W64" s="72" t="str">
        <f>VLOOKUP(H64,PELIGROS!A$2:G$445,6,0)</f>
        <v xml:space="preserve">Enfermedades Osteomusculares
</v>
      </c>
      <c r="X64" s="74"/>
      <c r="Y64" s="74"/>
      <c r="Z64" s="74"/>
      <c r="AA64" s="72"/>
      <c r="AB64" s="72" t="str">
        <f>VLOOKUP(H64,PELIGROS!A$2:G$445,7,0)</f>
        <v>Prevención en lesiones osteomusculares, líderes de pausas activas</v>
      </c>
      <c r="AC64" s="108"/>
      <c r="AD64" s="121"/>
    </row>
    <row r="65" spans="1:30" ht="42.75" customHeight="1">
      <c r="A65" s="168"/>
      <c r="B65" s="168"/>
      <c r="C65" s="121"/>
      <c r="D65" s="124"/>
      <c r="E65" s="127"/>
      <c r="F65" s="127"/>
      <c r="G65" s="72" t="str">
        <f>VLOOKUP(H65,PELIGROS!A$1:G$445,2,0)</f>
        <v>Superficies de trabajo irregulares o deslizantes</v>
      </c>
      <c r="H65" s="40" t="s">
        <v>597</v>
      </c>
      <c r="I65" s="40" t="s">
        <v>1220</v>
      </c>
      <c r="J65" s="72" t="str">
        <f>VLOOKUP(H65,PELIGROS!A$2:G$445,3,0)</f>
        <v>Caidas del mismo nivel, fracturas, golpe con objetos, caídas de objetos, obstrucción de rutas de evacuación</v>
      </c>
      <c r="K65" s="74" t="s">
        <v>1202</v>
      </c>
      <c r="L65" s="93" t="str">
        <f>VLOOKUP(H65,[1]Hoja1!A$2:G$445,4,0)</f>
        <v>N/A</v>
      </c>
      <c r="M65" s="93" t="str">
        <f>VLOOKUP(H65,[1]Hoja1!A$2:G$445,5,0)</f>
        <v>N/A</v>
      </c>
      <c r="N65" s="74">
        <v>2</v>
      </c>
      <c r="O65" s="19">
        <v>2</v>
      </c>
      <c r="P65" s="19">
        <v>25</v>
      </c>
      <c r="Q65" s="19">
        <f t="shared" si="1"/>
        <v>4</v>
      </c>
      <c r="R65" s="19">
        <f t="shared" si="2"/>
        <v>100</v>
      </c>
      <c r="S65" s="40" t="str">
        <f t="shared" si="3"/>
        <v>B-4</v>
      </c>
      <c r="T65" s="73" t="str">
        <f t="shared" si="0"/>
        <v>III</v>
      </c>
      <c r="U65" s="73" t="str">
        <f t="shared" si="4"/>
        <v>Mejorable</v>
      </c>
      <c r="V65" s="108"/>
      <c r="W65" s="72" t="str">
        <f>VLOOKUP(H65,PELIGROS!A$2:G$445,6,0)</f>
        <v>Caídas de distinto nivel</v>
      </c>
      <c r="X65" s="74"/>
      <c r="Y65" s="74"/>
      <c r="Z65" s="74"/>
      <c r="AA65" s="72"/>
      <c r="AB65" s="72" t="str">
        <f>VLOOKUP(H65,PELIGROS!A$2:G$445,7,0)</f>
        <v>Pautas Básicas en orden y aseo en el lugar de trabajo, actos y condiciones inseguras</v>
      </c>
      <c r="AC65" s="74" t="s">
        <v>1210</v>
      </c>
      <c r="AD65" s="121"/>
    </row>
    <row r="66" spans="1:30" ht="51.75" thickBot="1">
      <c r="A66" s="168"/>
      <c r="B66" s="168"/>
      <c r="C66" s="122"/>
      <c r="D66" s="125"/>
      <c r="E66" s="128"/>
      <c r="F66" s="128"/>
      <c r="G66" s="75" t="str">
        <f>VLOOKUP(H66,PELIGROS!A$1:G$445,2,0)</f>
        <v>SISMOS, INCENDIOS, INUNDACIONES, TERREMOTOS, VENDAVALES, DERRUMBE</v>
      </c>
      <c r="H66" s="44" t="s">
        <v>62</v>
      </c>
      <c r="I66" s="44" t="s">
        <v>1221</v>
      </c>
      <c r="J66" s="75" t="str">
        <f>VLOOKUP(H66,PELIGROS!A$2:G$445,3,0)</f>
        <v>SISMOS, INCENDIOS, INUNDACIONES, TERREMOTOS, VENDAVALES</v>
      </c>
      <c r="K66" s="77" t="s">
        <v>1202</v>
      </c>
      <c r="L66" s="93" t="str">
        <f>VLOOKUP(H66,[1]Hoja1!A$2:G$445,4,0)</f>
        <v>Inspecciones planeadas e inspecciones no planeadas, procedimientos de programas de seguridad y salud en el trabajo</v>
      </c>
      <c r="M66" s="93" t="str">
        <f>VLOOKUP(H66,[1]Hoja1!A$2:G$445,5,0)</f>
        <v>BRIGADAS DE EMERGENCIAS</v>
      </c>
      <c r="N66" s="77">
        <v>2</v>
      </c>
      <c r="O66" s="26">
        <v>1</v>
      </c>
      <c r="P66" s="26">
        <v>100</v>
      </c>
      <c r="Q66" s="26">
        <f t="shared" si="1"/>
        <v>2</v>
      </c>
      <c r="R66" s="26">
        <f t="shared" si="2"/>
        <v>200</v>
      </c>
      <c r="S66" s="44" t="str">
        <f t="shared" si="3"/>
        <v>B-2</v>
      </c>
      <c r="T66" s="76" t="str">
        <f t="shared" si="0"/>
        <v>II</v>
      </c>
      <c r="U66" s="76" t="str">
        <f t="shared" si="4"/>
        <v>No Aceptable o Aceptable Con Control Especifico</v>
      </c>
      <c r="V66" s="129"/>
      <c r="W66" s="75" t="str">
        <f>VLOOKUP(H66,PELIGROS!A$2:G$445,6,0)</f>
        <v>MUERTE</v>
      </c>
      <c r="X66" s="77"/>
      <c r="Y66" s="77"/>
      <c r="Z66" s="77"/>
      <c r="AA66" s="75" t="s">
        <v>1213</v>
      </c>
      <c r="AB66" s="75" t="str">
        <f>VLOOKUP(H66,PELIGROS!A$2:G$445,7,0)</f>
        <v>ENTRENAMIENTO DE LA BRIGADA; DIVULGACIÓN DE PLAN DE EMERGENCIA</v>
      </c>
      <c r="AC66" s="77" t="s">
        <v>1214</v>
      </c>
      <c r="AD66" s="122"/>
    </row>
    <row r="67" spans="1:30" ht="25.5">
      <c r="A67" s="168"/>
      <c r="B67" s="168"/>
      <c r="C67" s="97" t="s">
        <v>1126</v>
      </c>
      <c r="D67" s="100" t="s">
        <v>1125</v>
      </c>
      <c r="E67" s="103" t="s">
        <v>1054</v>
      </c>
      <c r="F67" s="103" t="s">
        <v>1228</v>
      </c>
      <c r="G67" s="78" t="str">
        <f>VLOOKUP(H67,PELIGROS!A$1:G$445,2,0)</f>
        <v>Bacterias</v>
      </c>
      <c r="H67" s="79" t="s">
        <v>113</v>
      </c>
      <c r="I67" s="79" t="s">
        <v>1216</v>
      </c>
      <c r="J67" s="78" t="str">
        <f>VLOOKUP(H67,PELIGROS!A$2:G$445,3,0)</f>
        <v>Infecciones Bacterianas</v>
      </c>
      <c r="K67" s="82" t="s">
        <v>1202</v>
      </c>
      <c r="L67" s="93" t="str">
        <f>VLOOKUP(H67,[1]Hoja1!A$2:G$445,4,0)</f>
        <v>N/A</v>
      </c>
      <c r="M67" s="93" t="str">
        <f>VLOOKUP(H67,[1]Hoja1!A$2:G$445,5,0)</f>
        <v>Vacunación</v>
      </c>
      <c r="N67" s="82">
        <v>2</v>
      </c>
      <c r="O67" s="80">
        <v>3</v>
      </c>
      <c r="P67" s="80">
        <v>10</v>
      </c>
      <c r="Q67" s="80">
        <f t="shared" si="1"/>
        <v>6</v>
      </c>
      <c r="R67" s="80">
        <f t="shared" si="2"/>
        <v>60</v>
      </c>
      <c r="S67" s="79" t="str">
        <f t="shared" si="3"/>
        <v>M-6</v>
      </c>
      <c r="T67" s="81" t="str">
        <f t="shared" si="0"/>
        <v>III</v>
      </c>
      <c r="U67" s="81" t="str">
        <f t="shared" si="4"/>
        <v>Mejorable</v>
      </c>
      <c r="V67" s="95">
        <v>1</v>
      </c>
      <c r="W67" s="78" t="str">
        <f>VLOOKUP(H67,PELIGROS!A$2:G$445,6,0)</f>
        <v xml:space="preserve">Enfermedades Infectocontagiosas
</v>
      </c>
      <c r="X67" s="82"/>
      <c r="Y67" s="82"/>
      <c r="Z67" s="82"/>
      <c r="AA67" s="78"/>
      <c r="AB67" s="78" t="str">
        <f>VLOOKUP(H67,PELIGROS!A$2:G$445,7,0)</f>
        <v>Autocuidado</v>
      </c>
      <c r="AC67" s="95" t="s">
        <v>1203</v>
      </c>
      <c r="AD67" s="97" t="s">
        <v>1204</v>
      </c>
    </row>
    <row r="68" spans="1:30" ht="25.5">
      <c r="A68" s="168"/>
      <c r="B68" s="168"/>
      <c r="C68" s="98"/>
      <c r="D68" s="101"/>
      <c r="E68" s="104"/>
      <c r="F68" s="104"/>
      <c r="G68" s="83" t="str">
        <f>VLOOKUP(H68,PELIGROS!A$1:G$445,2,0)</f>
        <v>Virus</v>
      </c>
      <c r="H68" s="84" t="s">
        <v>122</v>
      </c>
      <c r="I68" s="84" t="s">
        <v>1216</v>
      </c>
      <c r="J68" s="83" t="str">
        <f>VLOOKUP(H68,PELIGROS!A$2:G$445,3,0)</f>
        <v>Infecciones Virales</v>
      </c>
      <c r="K68" s="87" t="s">
        <v>1202</v>
      </c>
      <c r="L68" s="93" t="str">
        <f>VLOOKUP(H68,[1]Hoja1!A$2:G$445,4,0)</f>
        <v>N/A</v>
      </c>
      <c r="M68" s="93" t="str">
        <f>VLOOKUP(H68,[1]Hoja1!A$2:G$445,5,0)</f>
        <v>Vacunación</v>
      </c>
      <c r="N68" s="87">
        <v>2</v>
      </c>
      <c r="O68" s="85">
        <v>3</v>
      </c>
      <c r="P68" s="85">
        <v>10</v>
      </c>
      <c r="Q68" s="85">
        <f t="shared" si="1"/>
        <v>6</v>
      </c>
      <c r="R68" s="85">
        <f t="shared" si="2"/>
        <v>60</v>
      </c>
      <c r="S68" s="84" t="str">
        <f t="shared" si="3"/>
        <v>M-6</v>
      </c>
      <c r="T68" s="86" t="str">
        <f t="shared" si="0"/>
        <v>III</v>
      </c>
      <c r="U68" s="86" t="str">
        <f t="shared" si="4"/>
        <v>Mejorable</v>
      </c>
      <c r="V68" s="96"/>
      <c r="W68" s="83" t="str">
        <f>VLOOKUP(H68,PELIGROS!A$2:G$445,6,0)</f>
        <v xml:space="preserve">Enfermedades Infectocontagiosas
</v>
      </c>
      <c r="X68" s="87"/>
      <c r="Y68" s="87"/>
      <c r="Z68" s="87"/>
      <c r="AA68" s="83"/>
      <c r="AB68" s="83" t="str">
        <f>VLOOKUP(H68,PELIGROS!A$2:G$445,7,0)</f>
        <v>Autocuidado</v>
      </c>
      <c r="AC68" s="96"/>
      <c r="AD68" s="98"/>
    </row>
    <row r="69" spans="1:30" ht="39" customHeight="1">
      <c r="A69" s="168"/>
      <c r="B69" s="168"/>
      <c r="C69" s="98"/>
      <c r="D69" s="101"/>
      <c r="E69" s="104"/>
      <c r="F69" s="104"/>
      <c r="G69" s="83" t="str">
        <f>VLOOKUP(H69,PELIGROS!A$1:G$445,2,0)</f>
        <v>CONCENTRACIÓN EN ACTIVIDADES DE ALTO DESEMPEÑO MENTAL</v>
      </c>
      <c r="H69" s="84" t="s">
        <v>72</v>
      </c>
      <c r="I69" s="84" t="s">
        <v>1244</v>
      </c>
      <c r="J69" s="83" t="str">
        <f>VLOOKUP(H69,PELIGROS!A$2:G$445,3,0)</f>
        <v>ESTRÉS, CEFALEA, IRRITABILIDAD</v>
      </c>
      <c r="K69" s="87" t="s">
        <v>1202</v>
      </c>
      <c r="L69" s="93" t="str">
        <f>VLOOKUP(H69,[1]Hoja1!A$2:G$445,4,0)</f>
        <v>N/A</v>
      </c>
      <c r="M69" s="93" t="str">
        <f>VLOOKUP(H69,[1]Hoja1!A$2:G$445,5,0)</f>
        <v>PVE PSICOSOCIAL</v>
      </c>
      <c r="N69" s="87">
        <v>2</v>
      </c>
      <c r="O69" s="85">
        <v>3</v>
      </c>
      <c r="P69" s="85">
        <v>10</v>
      </c>
      <c r="Q69" s="85">
        <f t="shared" si="1"/>
        <v>6</v>
      </c>
      <c r="R69" s="85">
        <f t="shared" si="2"/>
        <v>60</v>
      </c>
      <c r="S69" s="84" t="str">
        <f t="shared" si="3"/>
        <v>M-6</v>
      </c>
      <c r="T69" s="86" t="str">
        <f t="shared" si="0"/>
        <v>III</v>
      </c>
      <c r="U69" s="86" t="str">
        <f t="shared" si="4"/>
        <v>Mejorable</v>
      </c>
      <c r="V69" s="96"/>
      <c r="W69" s="83" t="str">
        <f>VLOOKUP(H69,PELIGROS!A$2:G$445,6,0)</f>
        <v>ESTRÉS</v>
      </c>
      <c r="X69" s="87"/>
      <c r="Y69" s="87"/>
      <c r="Z69" s="87"/>
      <c r="AA69" s="83"/>
      <c r="AB69" s="83" t="str">
        <f>VLOOKUP(H69,PELIGROS!A$2:G$445,7,0)</f>
        <v>N/A</v>
      </c>
      <c r="AC69" s="96" t="s">
        <v>1206</v>
      </c>
      <c r="AD69" s="98"/>
    </row>
    <row r="70" spans="1:30" ht="39" customHeight="1">
      <c r="A70" s="168"/>
      <c r="B70" s="168"/>
      <c r="C70" s="98"/>
      <c r="D70" s="101"/>
      <c r="E70" s="104"/>
      <c r="F70" s="104"/>
      <c r="G70" s="83" t="str">
        <f>VLOOKUP(H70,PELIGROS!A$1:G$445,2,0)</f>
        <v>NATURALEZA DE LA TAREA</v>
      </c>
      <c r="H70" s="84" t="s">
        <v>76</v>
      </c>
      <c r="I70" s="84" t="s">
        <v>1244</v>
      </c>
      <c r="J70" s="83" t="str">
        <f>VLOOKUP(H70,PELIGROS!A$2:G$445,3,0)</f>
        <v>ESTRÉS,  TRANSTORNOS DEL SUEÑO</v>
      </c>
      <c r="K70" s="87" t="s">
        <v>1202</v>
      </c>
      <c r="L70" s="93" t="str">
        <f>VLOOKUP(H70,[1]Hoja1!A$2:G$445,4,0)</f>
        <v>N/A</v>
      </c>
      <c r="M70" s="93" t="str">
        <f>VLOOKUP(H70,[1]Hoja1!A$2:G$445,5,0)</f>
        <v>PVE PSICOSOCIAL</v>
      </c>
      <c r="N70" s="87">
        <v>2</v>
      </c>
      <c r="O70" s="85">
        <v>3</v>
      </c>
      <c r="P70" s="85">
        <v>10</v>
      </c>
      <c r="Q70" s="85">
        <f t="shared" si="1"/>
        <v>6</v>
      </c>
      <c r="R70" s="85">
        <f t="shared" si="2"/>
        <v>60</v>
      </c>
      <c r="S70" s="84" t="str">
        <f t="shared" si="3"/>
        <v>M-6</v>
      </c>
      <c r="T70" s="86" t="str">
        <f t="shared" si="0"/>
        <v>III</v>
      </c>
      <c r="U70" s="86" t="str">
        <f t="shared" si="4"/>
        <v>Mejorable</v>
      </c>
      <c r="V70" s="96"/>
      <c r="W70" s="83" t="str">
        <f>VLOOKUP(H70,PELIGROS!A$2:G$445,6,0)</f>
        <v>ESTRÉS</v>
      </c>
      <c r="X70" s="87"/>
      <c r="Y70" s="87"/>
      <c r="Z70" s="87"/>
      <c r="AA70" s="83"/>
      <c r="AB70" s="83" t="str">
        <f>VLOOKUP(H70,PELIGROS!A$2:G$445,7,0)</f>
        <v>N/A</v>
      </c>
      <c r="AC70" s="96"/>
      <c r="AD70" s="98"/>
    </row>
    <row r="71" spans="1:30" ht="51">
      <c r="A71" s="168"/>
      <c r="B71" s="168"/>
      <c r="C71" s="98"/>
      <c r="D71" s="101"/>
      <c r="E71" s="104"/>
      <c r="F71" s="104"/>
      <c r="G71" s="83" t="str">
        <f>VLOOKUP(H71,PELIGROS!A$1:G$445,2,0)</f>
        <v>Forzadas, Prolongadas</v>
      </c>
      <c r="H71" s="84" t="s">
        <v>40</v>
      </c>
      <c r="I71" s="84" t="s">
        <v>1219</v>
      </c>
      <c r="J71" s="83" t="str">
        <f>VLOOKUP(H71,PELIGROS!A$2:G$445,3,0)</f>
        <v xml:space="preserve">Lesiones osteomusculares, lesiones osteoarticulares
</v>
      </c>
      <c r="K71" s="87" t="s">
        <v>1207</v>
      </c>
      <c r="L71" s="93" t="str">
        <f>VLOOKUP(H71,[2]Hoja1!A$2:G$445,4,0)</f>
        <v>Inspecciones planeadas e inspecciones no planeadas, procedimientos de programas de seguridad y salud en el trabajo</v>
      </c>
      <c r="M71" s="93" t="str">
        <f>VLOOKUP(H71,[2]Hoja1!A$2:G$445,5,0)</f>
        <v>PVE Biomecánico, programa pausas activas, exámenes periódicos, recomendaciones, control de posturas</v>
      </c>
      <c r="N71" s="87">
        <v>2</v>
      </c>
      <c r="O71" s="85">
        <v>3</v>
      </c>
      <c r="P71" s="85">
        <v>10</v>
      </c>
      <c r="Q71" s="85">
        <f t="shared" si="1"/>
        <v>6</v>
      </c>
      <c r="R71" s="85">
        <f t="shared" si="2"/>
        <v>60</v>
      </c>
      <c r="S71" s="84" t="str">
        <f t="shared" si="3"/>
        <v>M-6</v>
      </c>
      <c r="T71" s="86" t="str">
        <f t="shared" si="0"/>
        <v>III</v>
      </c>
      <c r="U71" s="86" t="str">
        <f t="shared" si="4"/>
        <v>Mejorable</v>
      </c>
      <c r="V71" s="96"/>
      <c r="W71" s="83" t="str">
        <f>VLOOKUP(H71,PELIGROS!A$2:G$445,6,0)</f>
        <v>Enfermedades Osteomusculares</v>
      </c>
      <c r="X71" s="87"/>
      <c r="Y71" s="87"/>
      <c r="Z71" s="87"/>
      <c r="AA71" s="83"/>
      <c r="AB71" s="83" t="str">
        <f>VLOOKUP(H71,PELIGROS!A$2:G$445,7,0)</f>
        <v>Prevención en lesiones osteomusculares, líderes de pausas activas</v>
      </c>
      <c r="AC71" s="96" t="s">
        <v>1208</v>
      </c>
      <c r="AD71" s="98"/>
    </row>
    <row r="72" spans="1:30" ht="45" customHeight="1">
      <c r="A72" s="168"/>
      <c r="B72" s="168"/>
      <c r="C72" s="98"/>
      <c r="D72" s="101"/>
      <c r="E72" s="104"/>
      <c r="F72" s="104"/>
      <c r="G72" s="83" t="str">
        <f>VLOOKUP(H72,PELIGROS!A$1:G$445,2,0)</f>
        <v>Higiene Muscular</v>
      </c>
      <c r="H72" s="84" t="s">
        <v>483</v>
      </c>
      <c r="I72" s="84" t="s">
        <v>1219</v>
      </c>
      <c r="J72" s="83" t="str">
        <f>VLOOKUP(H72,PELIGROS!A$2:G$445,3,0)</f>
        <v>Lesiones Musculoesqueléticas</v>
      </c>
      <c r="K72" s="87" t="s">
        <v>1207</v>
      </c>
      <c r="L72" s="93" t="str">
        <f>VLOOKUP(H72,[1]Hoja1!A$2:G$445,4,0)</f>
        <v>N/A</v>
      </c>
      <c r="M72" s="93" t="str">
        <f>VLOOKUP(H72,[1]Hoja1!A$2:G$445,5,0)</f>
        <v>N/A</v>
      </c>
      <c r="N72" s="87">
        <v>2</v>
      </c>
      <c r="O72" s="85">
        <v>3</v>
      </c>
      <c r="P72" s="85">
        <v>10</v>
      </c>
      <c r="Q72" s="85">
        <f t="shared" si="1"/>
        <v>6</v>
      </c>
      <c r="R72" s="85">
        <f t="shared" si="2"/>
        <v>60</v>
      </c>
      <c r="S72" s="84" t="str">
        <f t="shared" si="3"/>
        <v>M-6</v>
      </c>
      <c r="T72" s="86" t="str">
        <f t="shared" si="0"/>
        <v>III</v>
      </c>
      <c r="U72" s="86" t="str">
        <f t="shared" si="4"/>
        <v>Mejorable</v>
      </c>
      <c r="V72" s="96"/>
      <c r="W72" s="83" t="str">
        <f>VLOOKUP(H72,PELIGROS!A$2:G$445,6,0)</f>
        <v xml:space="preserve">Enfermedades Osteomusculares
</v>
      </c>
      <c r="X72" s="87"/>
      <c r="Y72" s="87"/>
      <c r="Z72" s="87"/>
      <c r="AA72" s="83"/>
      <c r="AB72" s="83" t="str">
        <f>VLOOKUP(H72,PELIGROS!A$2:G$445,7,0)</f>
        <v>Prevención en lesiones osteomusculares, líderes de pausas activas</v>
      </c>
      <c r="AC72" s="96"/>
      <c r="AD72" s="98"/>
    </row>
    <row r="73" spans="1:30" ht="36.75" customHeight="1">
      <c r="A73" s="168"/>
      <c r="B73" s="168"/>
      <c r="C73" s="98"/>
      <c r="D73" s="101"/>
      <c r="E73" s="104"/>
      <c r="F73" s="104"/>
      <c r="G73" s="83" t="str">
        <f>VLOOKUP(H73,PELIGROS!A$1:G$445,2,0)</f>
        <v>Superficies de trabajo irregulares o deslizantes</v>
      </c>
      <c r="H73" s="84" t="s">
        <v>597</v>
      </c>
      <c r="I73" s="84" t="s">
        <v>1220</v>
      </c>
      <c r="J73" s="83" t="str">
        <f>VLOOKUP(H73,PELIGROS!A$2:G$445,3,0)</f>
        <v>Caidas del mismo nivel, fracturas, golpe con objetos, caídas de objetos, obstrucción de rutas de evacuación</v>
      </c>
      <c r="K73" s="87" t="s">
        <v>1202</v>
      </c>
      <c r="L73" s="93" t="str">
        <f>VLOOKUP(H73,[1]Hoja1!A$2:G$445,4,0)</f>
        <v>N/A</v>
      </c>
      <c r="M73" s="93" t="str">
        <f>VLOOKUP(H73,[1]Hoja1!A$2:G$445,5,0)</f>
        <v>N/A</v>
      </c>
      <c r="N73" s="87">
        <v>2</v>
      </c>
      <c r="O73" s="85">
        <v>2</v>
      </c>
      <c r="P73" s="85">
        <v>25</v>
      </c>
      <c r="Q73" s="85">
        <f t="shared" si="1"/>
        <v>4</v>
      </c>
      <c r="R73" s="85">
        <f t="shared" si="2"/>
        <v>100</v>
      </c>
      <c r="S73" s="84" t="str">
        <f t="shared" si="3"/>
        <v>B-4</v>
      </c>
      <c r="T73" s="86" t="str">
        <f t="shared" si="0"/>
        <v>III</v>
      </c>
      <c r="U73" s="86" t="str">
        <f t="shared" si="4"/>
        <v>Mejorable</v>
      </c>
      <c r="V73" s="96"/>
      <c r="W73" s="83" t="str">
        <f>VLOOKUP(H73,PELIGROS!A$2:G$445,6,0)</f>
        <v>Caídas de distinto nivel</v>
      </c>
      <c r="X73" s="87"/>
      <c r="Y73" s="87"/>
      <c r="Z73" s="87"/>
      <c r="AA73" s="83"/>
      <c r="AB73" s="83" t="str">
        <f>VLOOKUP(H73,PELIGROS!A$2:G$445,7,0)</f>
        <v>Pautas Básicas en orden y aseo en el lugar de trabajo, actos y condiciones inseguras</v>
      </c>
      <c r="AC73" s="87" t="s">
        <v>1210</v>
      </c>
      <c r="AD73" s="98"/>
    </row>
    <row r="74" spans="1:30" ht="51.75" thickBot="1">
      <c r="A74" s="168"/>
      <c r="B74" s="168"/>
      <c r="C74" s="99"/>
      <c r="D74" s="102"/>
      <c r="E74" s="105"/>
      <c r="F74" s="105"/>
      <c r="G74" s="88" t="str">
        <f>VLOOKUP(H74,PELIGROS!A$1:G$445,2,0)</f>
        <v>SISMOS, INCENDIOS, INUNDACIONES, TERREMOTOS, VENDAVALES, DERRUMBE</v>
      </c>
      <c r="H74" s="89" t="s">
        <v>62</v>
      </c>
      <c r="I74" s="89" t="s">
        <v>1221</v>
      </c>
      <c r="J74" s="88" t="str">
        <f>VLOOKUP(H74,PELIGROS!A$2:G$445,3,0)</f>
        <v>SISMOS, INCENDIOS, INUNDACIONES, TERREMOTOS, VENDAVALES</v>
      </c>
      <c r="K74" s="92" t="s">
        <v>1202</v>
      </c>
      <c r="L74" s="93" t="str">
        <f>VLOOKUP(H74,[1]Hoja1!A$2:G$445,4,0)</f>
        <v>Inspecciones planeadas e inspecciones no planeadas, procedimientos de programas de seguridad y salud en el trabajo</v>
      </c>
      <c r="M74" s="93" t="str">
        <f>VLOOKUP(H74,[1]Hoja1!A$2:G$445,5,0)</f>
        <v>BRIGADAS DE EMERGENCIAS</v>
      </c>
      <c r="N74" s="92">
        <v>2</v>
      </c>
      <c r="O74" s="90">
        <v>1</v>
      </c>
      <c r="P74" s="90">
        <v>100</v>
      </c>
      <c r="Q74" s="90">
        <f t="shared" si="1"/>
        <v>2</v>
      </c>
      <c r="R74" s="90">
        <f t="shared" si="2"/>
        <v>200</v>
      </c>
      <c r="S74" s="89" t="str">
        <f t="shared" si="3"/>
        <v>B-2</v>
      </c>
      <c r="T74" s="91" t="str">
        <f t="shared" si="0"/>
        <v>II</v>
      </c>
      <c r="U74" s="91" t="str">
        <f t="shared" si="4"/>
        <v>No Aceptable o Aceptable Con Control Especifico</v>
      </c>
      <c r="V74" s="106"/>
      <c r="W74" s="88" t="str">
        <f>VLOOKUP(H74,PELIGROS!A$2:G$445,6,0)</f>
        <v>MUERTE</v>
      </c>
      <c r="X74" s="92"/>
      <c r="Y74" s="92"/>
      <c r="Z74" s="92"/>
      <c r="AA74" s="88" t="s">
        <v>1213</v>
      </c>
      <c r="AB74" s="88" t="str">
        <f>VLOOKUP(H74,PELIGROS!A$2:G$445,7,0)</f>
        <v>ENTRENAMIENTO DE LA BRIGADA; DIVULGACIÓN DE PLAN DE EMERGENCIA</v>
      </c>
      <c r="AC74" s="92" t="s">
        <v>1214</v>
      </c>
      <c r="AD74" s="99"/>
    </row>
    <row r="75" spans="1:30" ht="25.5" customHeight="1">
      <c r="A75" s="168"/>
      <c r="B75" s="168"/>
      <c r="C75" s="112" t="s">
        <v>1152</v>
      </c>
      <c r="D75" s="118" t="s">
        <v>1151</v>
      </c>
      <c r="E75" s="109" t="s">
        <v>1038</v>
      </c>
      <c r="F75" s="109" t="s">
        <v>1228</v>
      </c>
      <c r="G75" s="68" t="str">
        <f>VLOOKUP(H75,PELIGROS!A$1:G$445,2,0)</f>
        <v>Bacterias</v>
      </c>
      <c r="H75" s="39" t="s">
        <v>113</v>
      </c>
      <c r="I75" s="39" t="s">
        <v>1216</v>
      </c>
      <c r="J75" s="68" t="str">
        <f>VLOOKUP(H75,PELIGROS!A$2:G$445,3,0)</f>
        <v>Infecciones Bacterianas</v>
      </c>
      <c r="K75" s="71" t="s">
        <v>1202</v>
      </c>
      <c r="L75" s="93" t="str">
        <f>VLOOKUP(H75,[1]Hoja1!A$2:G$445,4,0)</f>
        <v>N/A</v>
      </c>
      <c r="M75" s="93" t="str">
        <f>VLOOKUP(H75,[1]Hoja1!A$2:G$445,5,0)</f>
        <v>Vacunación</v>
      </c>
      <c r="N75" s="71">
        <v>2</v>
      </c>
      <c r="O75" s="69">
        <v>3</v>
      </c>
      <c r="P75" s="69">
        <v>10</v>
      </c>
      <c r="Q75" s="69">
        <f t="shared" si="1"/>
        <v>6</v>
      </c>
      <c r="R75" s="69">
        <f t="shared" si="2"/>
        <v>60</v>
      </c>
      <c r="S75" s="39" t="str">
        <f t="shared" si="3"/>
        <v>M-6</v>
      </c>
      <c r="T75" s="70" t="str">
        <f t="shared" ref="T75:T83" si="25">IF(R75&lt;=20,"IV",IF(R75&lt;=120,"III",IF(R75&lt;=500,"II",IF(R75&lt;=4000,"I"))))</f>
        <v>III</v>
      </c>
      <c r="U75" s="70" t="str">
        <f t="shared" si="4"/>
        <v>Mejorable</v>
      </c>
      <c r="V75" s="115">
        <v>1</v>
      </c>
      <c r="W75" s="68" t="str">
        <f>VLOOKUP(H75,PELIGROS!A$2:G$445,6,0)</f>
        <v xml:space="preserve">Enfermedades Infectocontagiosas
</v>
      </c>
      <c r="X75" s="71"/>
      <c r="Y75" s="71"/>
      <c r="Z75" s="71"/>
      <c r="AA75" s="68"/>
      <c r="AB75" s="68" t="str">
        <f>VLOOKUP(H75,PELIGROS!A$2:G$445,7,0)</f>
        <v>Autocuidado</v>
      </c>
      <c r="AC75" s="107" t="s">
        <v>1203</v>
      </c>
      <c r="AD75" s="112" t="s">
        <v>1204</v>
      </c>
    </row>
    <row r="76" spans="1:30" ht="25.5">
      <c r="A76" s="168"/>
      <c r="B76" s="168"/>
      <c r="C76" s="113"/>
      <c r="D76" s="119"/>
      <c r="E76" s="110"/>
      <c r="F76" s="110"/>
      <c r="G76" s="72" t="str">
        <f>VLOOKUP(H76,PELIGROS!A$1:G$445,2,0)</f>
        <v>Virus</v>
      </c>
      <c r="H76" s="40" t="s">
        <v>122</v>
      </c>
      <c r="I76" s="40" t="s">
        <v>1216</v>
      </c>
      <c r="J76" s="72" t="str">
        <f>VLOOKUP(H76,PELIGROS!A$2:G$445,3,0)</f>
        <v>Infecciones Virales</v>
      </c>
      <c r="K76" s="74" t="s">
        <v>1202</v>
      </c>
      <c r="L76" s="93" t="str">
        <f>VLOOKUP(H76,[1]Hoja1!A$2:G$445,4,0)</f>
        <v>N/A</v>
      </c>
      <c r="M76" s="93" t="str">
        <f>VLOOKUP(H76,[1]Hoja1!A$2:G$445,5,0)</f>
        <v>Vacunación</v>
      </c>
      <c r="N76" s="74">
        <v>2</v>
      </c>
      <c r="O76" s="19">
        <v>3</v>
      </c>
      <c r="P76" s="19">
        <v>10</v>
      </c>
      <c r="Q76" s="19">
        <f t="shared" ref="Q76:Q83" si="26">N76*O76</f>
        <v>6</v>
      </c>
      <c r="R76" s="19">
        <f t="shared" ref="R76:R83" si="27">P76*Q76</f>
        <v>60</v>
      </c>
      <c r="S76" s="40" t="str">
        <f t="shared" ref="S76:S83" si="28">IF(Q76=40,"MA-40",IF(Q76=30,"MA-30",IF(Q76=20,"A-20",IF(Q76=10,"A-10",IF(Q76=24,"MA-24",IF(Q76=18,"A-18",IF(Q76=12,"A-12",IF(Q76=6,"M-6",IF(Q76=8,"M-8",IF(Q76=6,"M-6",IF(Q76=4,"B-4",IF(Q76=2,"B-2",))))))))))))</f>
        <v>M-6</v>
      </c>
      <c r="T76" s="73" t="str">
        <f t="shared" si="25"/>
        <v>III</v>
      </c>
      <c r="U76" s="73" t="str">
        <f t="shared" ref="U76:U83" si="29">IF(T76=0,"",IF(T76="IV","Aceptable",IF(T76="III","Mejorable",IF(T76="II","No Aceptable o Aceptable Con Control Especifico",IF(T76="I","No Aceptable","")))))</f>
        <v>Mejorable</v>
      </c>
      <c r="V76" s="116"/>
      <c r="W76" s="72" t="str">
        <f>VLOOKUP(H76,PELIGROS!A$2:G$445,6,0)</f>
        <v xml:space="preserve">Enfermedades Infectocontagiosas
</v>
      </c>
      <c r="X76" s="74"/>
      <c r="Y76" s="74"/>
      <c r="Z76" s="74"/>
      <c r="AA76" s="72"/>
      <c r="AB76" s="72" t="str">
        <f>VLOOKUP(H76,PELIGROS!A$2:G$445,7,0)</f>
        <v>Autocuidado</v>
      </c>
      <c r="AC76" s="108"/>
      <c r="AD76" s="113"/>
    </row>
    <row r="77" spans="1:30" ht="51">
      <c r="A77" s="168"/>
      <c r="B77" s="168"/>
      <c r="C77" s="113"/>
      <c r="D77" s="119"/>
      <c r="E77" s="110"/>
      <c r="F77" s="110"/>
      <c r="G77" s="72" t="str">
        <f>VLOOKUP(H77,PELIGROS!A$1:G$445,2,0)</f>
        <v>MAQUINARIA O EQUIPO</v>
      </c>
      <c r="H77" s="40" t="s">
        <v>164</v>
      </c>
      <c r="I77" s="40" t="s">
        <v>1217</v>
      </c>
      <c r="J77" s="72" t="str">
        <f>VLOOKUP(H77,PELIGROS!A$2:G$445,3,0)</f>
        <v>SORDERA, ESTRÉS, HIPOACUSIA, CEFALA,IRRITABILIDAD</v>
      </c>
      <c r="K77" s="74" t="s">
        <v>1202</v>
      </c>
      <c r="L77" s="93" t="str">
        <f>VLOOKUP(H77,[1]Hoja1!A$2:G$445,4,0)</f>
        <v>Inspecciones planeadas e inspecciones no planeadas, procedimientos de programas de seguridad y salud en el trabajo</v>
      </c>
      <c r="M77" s="93" t="str">
        <f>VLOOKUP(H77,[1]Hoja1!A$2:G$445,5,0)</f>
        <v>PVE RUIDO</v>
      </c>
      <c r="N77" s="74">
        <v>2</v>
      </c>
      <c r="O77" s="19">
        <v>3</v>
      </c>
      <c r="P77" s="19">
        <v>25</v>
      </c>
      <c r="Q77" s="19">
        <f t="shared" si="26"/>
        <v>6</v>
      </c>
      <c r="R77" s="19">
        <f t="shared" si="27"/>
        <v>150</v>
      </c>
      <c r="S77" s="40" t="str">
        <f t="shared" si="28"/>
        <v>M-6</v>
      </c>
      <c r="T77" s="73" t="str">
        <f t="shared" si="25"/>
        <v>II</v>
      </c>
      <c r="U77" s="73" t="str">
        <f t="shared" si="29"/>
        <v>No Aceptable o Aceptable Con Control Especifico</v>
      </c>
      <c r="V77" s="116"/>
      <c r="W77" s="72" t="str">
        <f>VLOOKUP(H77,PELIGROS!A$2:G$445,6,0)</f>
        <v>SORDERA</v>
      </c>
      <c r="X77" s="74"/>
      <c r="Y77" s="74"/>
      <c r="Z77" s="74"/>
      <c r="AA77" s="72"/>
      <c r="AB77" s="72" t="str">
        <f>VLOOKUP(H77,PELIGROS!A$2:G$445,7,0)</f>
        <v>USO DE EPP</v>
      </c>
      <c r="AC77" s="74" t="s">
        <v>1229</v>
      </c>
      <c r="AD77" s="113"/>
    </row>
    <row r="78" spans="1:30" ht="25.5">
      <c r="A78" s="168"/>
      <c r="B78" s="168"/>
      <c r="C78" s="113"/>
      <c r="D78" s="119"/>
      <c r="E78" s="110"/>
      <c r="F78" s="110"/>
      <c r="G78" s="72" t="str">
        <f>VLOOKUP(H78,PELIGROS!A$1:G$445,2,0)</f>
        <v>CONCENTRACIÓN EN ACTIVIDADES DE ALTO DESEMPEÑO MENTAL</v>
      </c>
      <c r="H78" s="40" t="s">
        <v>72</v>
      </c>
      <c r="I78" s="40" t="s">
        <v>1244</v>
      </c>
      <c r="J78" s="72" t="str">
        <f>VLOOKUP(H78,PELIGROS!A$2:G$445,3,0)</f>
        <v>ESTRÉS, CEFALEA, IRRITABILIDAD</v>
      </c>
      <c r="K78" s="74" t="s">
        <v>1202</v>
      </c>
      <c r="L78" s="93" t="str">
        <f>VLOOKUP(H78,[1]Hoja1!A$2:G$445,4,0)</f>
        <v>N/A</v>
      </c>
      <c r="M78" s="93" t="str">
        <f>VLOOKUP(H78,[1]Hoja1!A$2:G$445,5,0)</f>
        <v>PVE PSICOSOCIAL</v>
      </c>
      <c r="N78" s="74">
        <v>2</v>
      </c>
      <c r="O78" s="19">
        <v>3</v>
      </c>
      <c r="P78" s="19">
        <v>10</v>
      </c>
      <c r="Q78" s="19">
        <f t="shared" si="26"/>
        <v>6</v>
      </c>
      <c r="R78" s="19">
        <f t="shared" si="27"/>
        <v>60</v>
      </c>
      <c r="S78" s="40" t="str">
        <f t="shared" si="28"/>
        <v>M-6</v>
      </c>
      <c r="T78" s="73" t="str">
        <f t="shared" si="25"/>
        <v>III</v>
      </c>
      <c r="U78" s="73" t="str">
        <f t="shared" si="29"/>
        <v>Mejorable</v>
      </c>
      <c r="V78" s="116"/>
      <c r="W78" s="72" t="str">
        <f>VLOOKUP(H78,PELIGROS!A$2:G$445,6,0)</f>
        <v>ESTRÉS</v>
      </c>
      <c r="X78" s="74"/>
      <c r="Y78" s="74"/>
      <c r="Z78" s="74"/>
      <c r="AA78" s="72"/>
      <c r="AB78" s="72" t="str">
        <f>VLOOKUP(H78,PELIGROS!A$2:G$445,7,0)</f>
        <v>N/A</v>
      </c>
      <c r="AC78" s="108" t="s">
        <v>1206</v>
      </c>
      <c r="AD78" s="113"/>
    </row>
    <row r="79" spans="1:30" ht="15">
      <c r="A79" s="168"/>
      <c r="B79" s="168"/>
      <c r="C79" s="113"/>
      <c r="D79" s="119"/>
      <c r="E79" s="110"/>
      <c r="F79" s="110"/>
      <c r="G79" s="72" t="str">
        <f>VLOOKUP(H79,PELIGROS!A$1:G$445,2,0)</f>
        <v>NATURALEZA DE LA TAREA</v>
      </c>
      <c r="H79" s="40" t="s">
        <v>76</v>
      </c>
      <c r="I79" s="40" t="s">
        <v>1244</v>
      </c>
      <c r="J79" s="72" t="str">
        <f>VLOOKUP(H79,PELIGROS!A$2:G$445,3,0)</f>
        <v>ESTRÉS,  TRANSTORNOS DEL SUEÑO</v>
      </c>
      <c r="K79" s="74" t="s">
        <v>1202</v>
      </c>
      <c r="L79" s="93" t="str">
        <f>VLOOKUP(H79,[1]Hoja1!A$2:G$445,4,0)</f>
        <v>N/A</v>
      </c>
      <c r="M79" s="93" t="str">
        <f>VLOOKUP(H79,[1]Hoja1!A$2:G$445,5,0)</f>
        <v>PVE PSICOSOCIAL</v>
      </c>
      <c r="N79" s="74">
        <v>2</v>
      </c>
      <c r="O79" s="19">
        <v>3</v>
      </c>
      <c r="P79" s="19">
        <v>10</v>
      </c>
      <c r="Q79" s="19">
        <f t="shared" si="26"/>
        <v>6</v>
      </c>
      <c r="R79" s="19">
        <f t="shared" si="27"/>
        <v>60</v>
      </c>
      <c r="S79" s="40" t="str">
        <f t="shared" si="28"/>
        <v>M-6</v>
      </c>
      <c r="T79" s="73" t="str">
        <f t="shared" si="25"/>
        <v>III</v>
      </c>
      <c r="U79" s="73" t="str">
        <f t="shared" si="29"/>
        <v>Mejorable</v>
      </c>
      <c r="V79" s="116"/>
      <c r="W79" s="72" t="str">
        <f>VLOOKUP(H79,PELIGROS!A$2:G$445,6,0)</f>
        <v>ESTRÉS</v>
      </c>
      <c r="X79" s="74"/>
      <c r="Y79" s="74"/>
      <c r="Z79" s="74"/>
      <c r="AA79" s="72"/>
      <c r="AB79" s="72" t="str">
        <f>VLOOKUP(H79,PELIGROS!A$2:G$445,7,0)</f>
        <v>N/A</v>
      </c>
      <c r="AC79" s="108"/>
      <c r="AD79" s="113"/>
    </row>
    <row r="80" spans="1:30" ht="51">
      <c r="A80" s="168"/>
      <c r="B80" s="168"/>
      <c r="C80" s="113"/>
      <c r="D80" s="119"/>
      <c r="E80" s="110"/>
      <c r="F80" s="110"/>
      <c r="G80" s="72" t="str">
        <f>VLOOKUP(H80,PELIGROS!A$1:G$445,2,0)</f>
        <v>Forzadas, Prolongadas</v>
      </c>
      <c r="H80" s="40" t="s">
        <v>40</v>
      </c>
      <c r="I80" s="40" t="s">
        <v>1219</v>
      </c>
      <c r="J80" s="72" t="str">
        <f>VLOOKUP(H80,PELIGROS!A$2:G$445,3,0)</f>
        <v xml:space="preserve">Lesiones osteomusculares, lesiones osteoarticulares
</v>
      </c>
      <c r="K80" s="74" t="s">
        <v>1207</v>
      </c>
      <c r="L80" s="93" t="str">
        <f>VLOOKUP(H80,[2]Hoja1!A$2:G$445,4,0)</f>
        <v>Inspecciones planeadas e inspecciones no planeadas, procedimientos de programas de seguridad y salud en el trabajo</v>
      </c>
      <c r="M80" s="93" t="str">
        <f>VLOOKUP(H80,[2]Hoja1!A$2:G$445,5,0)</f>
        <v>PVE Biomecánico, programa pausas activas, exámenes periódicos, recomendaciones, control de posturas</v>
      </c>
      <c r="N80" s="74">
        <v>2</v>
      </c>
      <c r="O80" s="19">
        <v>3</v>
      </c>
      <c r="P80" s="19">
        <v>10</v>
      </c>
      <c r="Q80" s="19">
        <f t="shared" si="26"/>
        <v>6</v>
      </c>
      <c r="R80" s="19">
        <f t="shared" si="27"/>
        <v>60</v>
      </c>
      <c r="S80" s="40" t="str">
        <f t="shared" si="28"/>
        <v>M-6</v>
      </c>
      <c r="T80" s="73" t="str">
        <f t="shared" si="25"/>
        <v>III</v>
      </c>
      <c r="U80" s="73" t="str">
        <f t="shared" si="29"/>
        <v>Mejorable</v>
      </c>
      <c r="V80" s="116"/>
      <c r="W80" s="72" t="str">
        <f>VLOOKUP(H80,PELIGROS!A$2:G$445,6,0)</f>
        <v>Enfermedades Osteomusculares</v>
      </c>
      <c r="X80" s="74"/>
      <c r="Y80" s="74"/>
      <c r="Z80" s="74"/>
      <c r="AA80" s="72"/>
      <c r="AB80" s="72" t="str">
        <f>VLOOKUP(H80,PELIGROS!A$2:G$445,7,0)</f>
        <v>Prevención en lesiones osteomusculares, líderes de pausas activas</v>
      </c>
      <c r="AC80" s="108" t="s">
        <v>1208</v>
      </c>
      <c r="AD80" s="113"/>
    </row>
    <row r="81" spans="1:30" ht="40.5" customHeight="1">
      <c r="A81" s="168"/>
      <c r="B81" s="168"/>
      <c r="C81" s="113"/>
      <c r="D81" s="119"/>
      <c r="E81" s="110"/>
      <c r="F81" s="110"/>
      <c r="G81" s="72" t="str">
        <f>VLOOKUP(H81,PELIGROS!A$1:G$445,2,0)</f>
        <v>Higiene Muscular</v>
      </c>
      <c r="H81" s="40" t="s">
        <v>483</v>
      </c>
      <c r="I81" s="40" t="s">
        <v>1219</v>
      </c>
      <c r="J81" s="72" t="str">
        <f>VLOOKUP(H81,PELIGROS!A$2:G$445,3,0)</f>
        <v>Lesiones Musculoesqueléticas</v>
      </c>
      <c r="K81" s="74" t="s">
        <v>1207</v>
      </c>
      <c r="L81" s="93" t="str">
        <f>VLOOKUP(H81,[1]Hoja1!A$2:G$445,4,0)</f>
        <v>N/A</v>
      </c>
      <c r="M81" s="93" t="str">
        <f>VLOOKUP(H81,[1]Hoja1!A$2:G$445,5,0)</f>
        <v>N/A</v>
      </c>
      <c r="N81" s="74">
        <v>2</v>
      </c>
      <c r="O81" s="19">
        <v>3</v>
      </c>
      <c r="P81" s="19">
        <v>10</v>
      </c>
      <c r="Q81" s="19">
        <f t="shared" si="26"/>
        <v>6</v>
      </c>
      <c r="R81" s="19">
        <f t="shared" si="27"/>
        <v>60</v>
      </c>
      <c r="S81" s="40" t="str">
        <f t="shared" si="28"/>
        <v>M-6</v>
      </c>
      <c r="T81" s="73" t="str">
        <f t="shared" si="25"/>
        <v>III</v>
      </c>
      <c r="U81" s="73" t="str">
        <f t="shared" si="29"/>
        <v>Mejorable</v>
      </c>
      <c r="V81" s="116"/>
      <c r="W81" s="72" t="str">
        <f>VLOOKUP(H81,PELIGROS!A$2:G$445,6,0)</f>
        <v xml:space="preserve">Enfermedades Osteomusculares
</v>
      </c>
      <c r="X81" s="74"/>
      <c r="Y81" s="74"/>
      <c r="Z81" s="74"/>
      <c r="AA81" s="72"/>
      <c r="AB81" s="72" t="str">
        <f>VLOOKUP(H81,PELIGROS!A$2:G$445,7,0)</f>
        <v>Prevención en lesiones osteomusculares, líderes de pausas activas</v>
      </c>
      <c r="AC81" s="108"/>
      <c r="AD81" s="113"/>
    </row>
    <row r="82" spans="1:30" ht="41.25" customHeight="1">
      <c r="A82" s="168"/>
      <c r="B82" s="168"/>
      <c r="C82" s="113"/>
      <c r="D82" s="119"/>
      <c r="E82" s="110"/>
      <c r="F82" s="110"/>
      <c r="G82" s="72" t="str">
        <f>VLOOKUP(H82,PELIGROS!A$1:G$445,2,0)</f>
        <v>Superficies de trabajo irregulares o deslizantes</v>
      </c>
      <c r="H82" s="40" t="s">
        <v>597</v>
      </c>
      <c r="I82" s="40" t="s">
        <v>1220</v>
      </c>
      <c r="J82" s="72" t="str">
        <f>VLOOKUP(H82,PELIGROS!A$2:G$445,3,0)</f>
        <v>Caidas del mismo nivel, fracturas, golpe con objetos, caídas de objetos, obstrucción de rutas de evacuación</v>
      </c>
      <c r="K82" s="74" t="s">
        <v>1202</v>
      </c>
      <c r="L82" s="93" t="str">
        <f>VLOOKUP(H82,[1]Hoja1!A$2:G$445,4,0)</f>
        <v>N/A</v>
      </c>
      <c r="M82" s="93" t="str">
        <f>VLOOKUP(H82,[1]Hoja1!A$2:G$445,5,0)</f>
        <v>N/A</v>
      </c>
      <c r="N82" s="74">
        <v>2</v>
      </c>
      <c r="O82" s="19">
        <v>2</v>
      </c>
      <c r="P82" s="19">
        <v>25</v>
      </c>
      <c r="Q82" s="19">
        <f t="shared" si="26"/>
        <v>4</v>
      </c>
      <c r="R82" s="19">
        <f t="shared" si="27"/>
        <v>100</v>
      </c>
      <c r="S82" s="40" t="str">
        <f t="shared" si="28"/>
        <v>B-4</v>
      </c>
      <c r="T82" s="73" t="str">
        <f t="shared" si="25"/>
        <v>III</v>
      </c>
      <c r="U82" s="73" t="str">
        <f t="shared" si="29"/>
        <v>Mejorable</v>
      </c>
      <c r="V82" s="116"/>
      <c r="W82" s="72" t="str">
        <f>VLOOKUP(H82,PELIGROS!A$2:G$445,6,0)</f>
        <v>Caídas de distinto nivel</v>
      </c>
      <c r="X82" s="74"/>
      <c r="Y82" s="74"/>
      <c r="Z82" s="74"/>
      <c r="AA82" s="72"/>
      <c r="AB82" s="72" t="str">
        <f>VLOOKUP(H82,PELIGROS!A$2:G$445,7,0)</f>
        <v>Pautas Básicas en orden y aseo en el lugar de trabajo, actos y condiciones inseguras</v>
      </c>
      <c r="AC82" s="74" t="s">
        <v>1210</v>
      </c>
      <c r="AD82" s="113"/>
    </row>
    <row r="83" spans="1:30" ht="60" customHeight="1" thickBot="1">
      <c r="A83" s="168"/>
      <c r="B83" s="168"/>
      <c r="C83" s="113"/>
      <c r="D83" s="119"/>
      <c r="E83" s="110"/>
      <c r="F83" s="110"/>
      <c r="G83" s="75" t="str">
        <f>VLOOKUP(H83,PELIGROS!A$1:G$445,2,0)</f>
        <v>SISMOS, INCENDIOS, INUNDACIONES, TERREMOTOS, VENDAVALES, DERRUMBE</v>
      </c>
      <c r="H83" s="44" t="s">
        <v>62</v>
      </c>
      <c r="I83" s="44" t="s">
        <v>1221</v>
      </c>
      <c r="J83" s="75" t="str">
        <f>VLOOKUP(H83,PELIGROS!A$2:G$445,3,0)</f>
        <v>SISMOS, INCENDIOS, INUNDACIONES, TERREMOTOS, VENDAVALES</v>
      </c>
      <c r="K83" s="77" t="s">
        <v>1202</v>
      </c>
      <c r="L83" s="93" t="str">
        <f>VLOOKUP(H83,[1]Hoja1!A$2:G$445,4,0)</f>
        <v>Inspecciones planeadas e inspecciones no planeadas, procedimientos de programas de seguridad y salud en el trabajo</v>
      </c>
      <c r="M83" s="93" t="str">
        <f>VLOOKUP(H83,[1]Hoja1!A$2:G$445,5,0)</f>
        <v>BRIGADAS DE EMERGENCIAS</v>
      </c>
      <c r="N83" s="77">
        <v>2</v>
      </c>
      <c r="O83" s="26">
        <v>1</v>
      </c>
      <c r="P83" s="26">
        <v>100</v>
      </c>
      <c r="Q83" s="26">
        <f t="shared" si="26"/>
        <v>2</v>
      </c>
      <c r="R83" s="26">
        <f t="shared" si="27"/>
        <v>200</v>
      </c>
      <c r="S83" s="44" t="str">
        <f t="shared" si="28"/>
        <v>B-2</v>
      </c>
      <c r="T83" s="76" t="str">
        <f t="shared" si="25"/>
        <v>II</v>
      </c>
      <c r="U83" s="76" t="str">
        <f t="shared" si="29"/>
        <v>No Aceptable o Aceptable Con Control Especifico</v>
      </c>
      <c r="V83" s="116"/>
      <c r="W83" s="75" t="str">
        <f>VLOOKUP(H83,PELIGROS!A$2:G$445,6,0)</f>
        <v>MUERTE</v>
      </c>
      <c r="X83" s="77"/>
      <c r="Y83" s="77"/>
      <c r="Z83" s="77"/>
      <c r="AA83" s="75" t="s">
        <v>1213</v>
      </c>
      <c r="AB83" s="75" t="str">
        <f>VLOOKUP(H83,PELIGROS!A$2:G$445,7,0)</f>
        <v>ENTRENAMIENTO DE LA BRIGADA; DIVULGACIÓN DE PLAN DE EMERGENCIA</v>
      </c>
      <c r="AC83" s="77" t="s">
        <v>1214</v>
      </c>
      <c r="AD83" s="113"/>
    </row>
    <row r="84" spans="1:30" ht="41.25" thickBot="1">
      <c r="A84" s="168"/>
      <c r="B84" s="168"/>
      <c r="C84" s="113"/>
      <c r="D84" s="119"/>
      <c r="E84" s="110"/>
      <c r="F84" s="111"/>
      <c r="G84" s="75" t="str">
        <f>VLOOKUP(H84,PELIGROS!A$1:G$445,2,0)</f>
        <v>Posturas forzadas, aplicación de fuerzas en movimientos</v>
      </c>
      <c r="H84" s="44" t="s">
        <v>1009</v>
      </c>
      <c r="I84" s="44" t="s">
        <v>1245</v>
      </c>
      <c r="J84" s="75" t="str">
        <f>VLOOKUP(H84,PELIGROS!A$2:G$445,3,0)</f>
        <v>Otros trastornos de los discos intervertebrales</v>
      </c>
      <c r="K84" s="77" t="s">
        <v>1202</v>
      </c>
      <c r="L84" s="93" t="str">
        <f>VLOOKUP(H84,[1]Hoja1!A$2:G$445,4,0)</f>
        <v/>
      </c>
      <c r="M84" s="93" t="str">
        <f>VLOOKUP(H84,[1]Hoja1!A$2:G$445,5,0)</f>
        <v/>
      </c>
      <c r="N84" s="77">
        <v>2</v>
      </c>
      <c r="O84" s="26">
        <v>2</v>
      </c>
      <c r="P84" s="26">
        <v>60</v>
      </c>
      <c r="Q84" s="26">
        <f t="shared" ref="Q84:Q93" si="30">N84*O84</f>
        <v>4</v>
      </c>
      <c r="R84" s="26">
        <f t="shared" ref="R84:R93" si="31">P84*Q84</f>
        <v>240</v>
      </c>
      <c r="S84" s="44" t="str">
        <f t="shared" ref="S84:S93" si="32">IF(Q84=40,"MA-40",IF(Q84=30,"MA-30",IF(Q84=20,"A-20",IF(Q84=10,"A-10",IF(Q84=24,"MA-24",IF(Q84=18,"A-18",IF(Q84=12,"A-12",IF(Q84=6,"M-6",IF(Q84=8,"M-8",IF(Q84=6,"M-6",IF(Q84=4,"B-4",IF(Q84=2,"B-2",))))))))))))</f>
        <v>B-4</v>
      </c>
      <c r="T84" s="76" t="str">
        <f t="shared" ref="T84:T93" si="33">IF(R84&lt;=20,"IV",IF(R84&lt;=120,"III",IF(R84&lt;=500,"II",IF(R84&lt;=4000,"I"))))</f>
        <v>II</v>
      </c>
      <c r="U84" s="76" t="str">
        <f t="shared" ref="U84:U93" si="34">IF(T84=0,"",IF(T84="IV","Aceptable",IF(T84="III","Mejorable",IF(T84="II","No Aceptable o Aceptable Con Control Especifico",IF(T84="I","No Aceptable","")))))</f>
        <v>No Aceptable o Aceptable Con Control Especifico</v>
      </c>
      <c r="V84" s="117"/>
      <c r="W84" s="75" t="str">
        <f>VLOOKUP(H84,PELIGROS!A$2:G$445,6,0)</f>
        <v>Otros trastornos de los discos intervertebrales</v>
      </c>
      <c r="X84" s="77"/>
      <c r="Y84" s="77"/>
      <c r="Z84" s="77"/>
      <c r="AA84" s="77" t="s">
        <v>1239</v>
      </c>
      <c r="AB84" s="75" t="str">
        <f>VLOOKUP(H84,PELIGROS!A$2:G$445,7,0)</f>
        <v/>
      </c>
      <c r="AC84" s="77"/>
      <c r="AD84" s="114"/>
    </row>
    <row r="85" spans="1:30" ht="25.5">
      <c r="A85" s="168"/>
      <c r="B85" s="168"/>
      <c r="C85" s="97" t="s">
        <v>1240</v>
      </c>
      <c r="D85" s="100" t="s">
        <v>1241</v>
      </c>
      <c r="E85" s="103" t="s">
        <v>1029</v>
      </c>
      <c r="F85" s="103" t="s">
        <v>1228</v>
      </c>
      <c r="G85" s="78" t="str">
        <f>VLOOKUP(H85,PELIGROS!A$1:G$445,2,0)</f>
        <v>Bacterias</v>
      </c>
      <c r="H85" s="79" t="s">
        <v>113</v>
      </c>
      <c r="I85" s="79" t="s">
        <v>1216</v>
      </c>
      <c r="J85" s="78" t="str">
        <f>VLOOKUP(H85,PELIGROS!A$2:G$445,3,0)</f>
        <v>Infecciones Bacterianas</v>
      </c>
      <c r="K85" s="82" t="s">
        <v>1202</v>
      </c>
      <c r="L85" s="78" t="str">
        <f>VLOOKUP(H85,PELIGROS!A$2:G$445,4,0)</f>
        <v>N/A</v>
      </c>
      <c r="M85" s="78" t="str">
        <f>VLOOKUP(H85,PELIGROS!A$2:G$445,5,0)</f>
        <v>Vacunación</v>
      </c>
      <c r="N85" s="82">
        <v>2</v>
      </c>
      <c r="O85" s="80">
        <v>3</v>
      </c>
      <c r="P85" s="80">
        <v>10</v>
      </c>
      <c r="Q85" s="80">
        <f t="shared" si="30"/>
        <v>6</v>
      </c>
      <c r="R85" s="80">
        <f t="shared" si="31"/>
        <v>60</v>
      </c>
      <c r="S85" s="79" t="str">
        <f t="shared" si="32"/>
        <v>M-6</v>
      </c>
      <c r="T85" s="81" t="str">
        <f t="shared" si="33"/>
        <v>III</v>
      </c>
      <c r="U85" s="81" t="str">
        <f t="shared" si="34"/>
        <v>Mejorable</v>
      </c>
      <c r="V85" s="95">
        <v>1</v>
      </c>
      <c r="W85" s="78" t="str">
        <f>VLOOKUP(H85,PELIGROS!A$2:G$445,6,0)</f>
        <v xml:space="preserve">Enfermedades Infectocontagiosas
</v>
      </c>
      <c r="X85" s="82"/>
      <c r="Y85" s="82"/>
      <c r="Z85" s="82"/>
      <c r="AA85" s="78"/>
      <c r="AB85" s="78" t="str">
        <f>VLOOKUP(H85,PELIGROS!A$2:G$445,7,0)</f>
        <v>Autocuidado</v>
      </c>
      <c r="AC85" s="95" t="s">
        <v>1203</v>
      </c>
      <c r="AD85" s="97" t="s">
        <v>1204</v>
      </c>
    </row>
    <row r="86" spans="1:30" ht="25.5">
      <c r="A86" s="168"/>
      <c r="B86" s="168"/>
      <c r="C86" s="98"/>
      <c r="D86" s="101"/>
      <c r="E86" s="104"/>
      <c r="F86" s="104"/>
      <c r="G86" s="83" t="str">
        <f>VLOOKUP(H86,PELIGROS!A$1:G$445,2,0)</f>
        <v>Virus</v>
      </c>
      <c r="H86" s="84" t="s">
        <v>122</v>
      </c>
      <c r="I86" s="84" t="s">
        <v>1216</v>
      </c>
      <c r="J86" s="83" t="str">
        <f>VLOOKUP(H86,PELIGROS!A$2:G$445,3,0)</f>
        <v>Infecciones Virales</v>
      </c>
      <c r="K86" s="87" t="s">
        <v>1202</v>
      </c>
      <c r="L86" s="83" t="str">
        <f>VLOOKUP(H86,PELIGROS!A$2:G$445,4,0)</f>
        <v>N/A</v>
      </c>
      <c r="M86" s="83" t="str">
        <f>VLOOKUP(H86,PELIGROS!A$2:G$445,5,0)</f>
        <v>Vacunación</v>
      </c>
      <c r="N86" s="87">
        <v>2</v>
      </c>
      <c r="O86" s="85">
        <v>3</v>
      </c>
      <c r="P86" s="85">
        <v>10</v>
      </c>
      <c r="Q86" s="85">
        <f t="shared" si="30"/>
        <v>6</v>
      </c>
      <c r="R86" s="85">
        <f t="shared" si="31"/>
        <v>60</v>
      </c>
      <c r="S86" s="84" t="str">
        <f t="shared" si="32"/>
        <v>M-6</v>
      </c>
      <c r="T86" s="86" t="str">
        <f t="shared" si="33"/>
        <v>III</v>
      </c>
      <c r="U86" s="86" t="str">
        <f t="shared" si="34"/>
        <v>Mejorable</v>
      </c>
      <c r="V86" s="96"/>
      <c r="W86" s="83" t="str">
        <f>VLOOKUP(H86,PELIGROS!A$2:G$445,6,0)</f>
        <v xml:space="preserve">Enfermedades Infectocontagiosas
</v>
      </c>
      <c r="X86" s="87"/>
      <c r="Y86" s="87"/>
      <c r="Z86" s="87"/>
      <c r="AA86" s="83"/>
      <c r="AB86" s="83" t="str">
        <f>VLOOKUP(H86,PELIGROS!A$2:G$445,7,0)</f>
        <v>Autocuidado</v>
      </c>
      <c r="AC86" s="96"/>
      <c r="AD86" s="98"/>
    </row>
    <row r="87" spans="1:30" ht="51">
      <c r="A87" s="168"/>
      <c r="B87" s="168"/>
      <c r="C87" s="98"/>
      <c r="D87" s="101"/>
      <c r="E87" s="104"/>
      <c r="F87" s="104"/>
      <c r="G87" s="83" t="str">
        <f>VLOOKUP(H87,PELIGROS!A$1:G$445,2,0)</f>
        <v>MAQUINARIA O EQUIPO</v>
      </c>
      <c r="H87" s="84" t="s">
        <v>164</v>
      </c>
      <c r="I87" s="84" t="s">
        <v>1217</v>
      </c>
      <c r="J87" s="83" t="str">
        <f>VLOOKUP(H87,PELIGROS!A$2:G$445,3,0)</f>
        <v>SORDERA, ESTRÉS, HIPOACUSIA, CEFALA,IRRITABILIDAD</v>
      </c>
      <c r="K87" s="87" t="s">
        <v>1202</v>
      </c>
      <c r="L87" s="83" t="str">
        <f>VLOOKUP(H87,PELIGROS!A$2:G$445,4,0)</f>
        <v>Inspecciones planeadas e inspecciones no planeadas, procedimientos de programas de seguridad y salud en el trabajo</v>
      </c>
      <c r="M87" s="83" t="str">
        <f>VLOOKUP(H87,PELIGROS!A$2:G$445,5,0)</f>
        <v>PVE RUIDO</v>
      </c>
      <c r="N87" s="87">
        <v>2</v>
      </c>
      <c r="O87" s="85">
        <v>3</v>
      </c>
      <c r="P87" s="85">
        <v>25</v>
      </c>
      <c r="Q87" s="85">
        <f t="shared" si="30"/>
        <v>6</v>
      </c>
      <c r="R87" s="85">
        <f t="shared" si="31"/>
        <v>150</v>
      </c>
      <c r="S87" s="84" t="str">
        <f t="shared" si="32"/>
        <v>M-6</v>
      </c>
      <c r="T87" s="86" t="str">
        <f t="shared" si="33"/>
        <v>II</v>
      </c>
      <c r="U87" s="86" t="str">
        <f t="shared" si="34"/>
        <v>No Aceptable o Aceptable Con Control Especifico</v>
      </c>
      <c r="V87" s="96"/>
      <c r="W87" s="83" t="str">
        <f>VLOOKUP(H87,PELIGROS!A$2:G$445,6,0)</f>
        <v>SORDERA</v>
      </c>
      <c r="X87" s="87"/>
      <c r="Y87" s="87"/>
      <c r="Z87" s="87"/>
      <c r="AA87" s="83"/>
      <c r="AB87" s="83" t="str">
        <f>VLOOKUP(H87,PELIGROS!A$2:G$445,7,0)</f>
        <v>USO DE EPP</v>
      </c>
      <c r="AC87" s="87" t="s">
        <v>1229</v>
      </c>
      <c r="AD87" s="98"/>
    </row>
    <row r="88" spans="1:30" ht="39.75" customHeight="1">
      <c r="A88" s="168"/>
      <c r="B88" s="168"/>
      <c r="C88" s="98"/>
      <c r="D88" s="101"/>
      <c r="E88" s="104"/>
      <c r="F88" s="104"/>
      <c r="G88" s="83" t="str">
        <f>VLOOKUP(H88,PELIGROS!A$1:G$445,2,0)</f>
        <v>CONCENTRACIÓN EN ACTIVIDADES DE ALTO DESEMPEÑO MENTAL</v>
      </c>
      <c r="H88" s="84" t="s">
        <v>72</v>
      </c>
      <c r="I88" s="84" t="s">
        <v>1244</v>
      </c>
      <c r="J88" s="83" t="str">
        <f>VLOOKUP(H88,PELIGROS!A$2:G$445,3,0)</f>
        <v>ESTRÉS, CEFALEA, IRRITABILIDAD</v>
      </c>
      <c r="K88" s="87" t="s">
        <v>1202</v>
      </c>
      <c r="L88" s="83" t="str">
        <f>VLOOKUP(H88,PELIGROS!A$2:G$445,4,0)</f>
        <v>N/A</v>
      </c>
      <c r="M88" s="83" t="str">
        <f>VLOOKUP(H88,PELIGROS!A$2:G$445,5,0)</f>
        <v>PVE PSICOSOCIAL</v>
      </c>
      <c r="N88" s="87">
        <v>2</v>
      </c>
      <c r="O88" s="85">
        <v>3</v>
      </c>
      <c r="P88" s="85">
        <v>10</v>
      </c>
      <c r="Q88" s="85">
        <f t="shared" si="30"/>
        <v>6</v>
      </c>
      <c r="R88" s="85">
        <f t="shared" si="31"/>
        <v>60</v>
      </c>
      <c r="S88" s="84" t="str">
        <f t="shared" si="32"/>
        <v>M-6</v>
      </c>
      <c r="T88" s="86" t="str">
        <f t="shared" si="33"/>
        <v>III</v>
      </c>
      <c r="U88" s="86" t="str">
        <f t="shared" si="34"/>
        <v>Mejorable</v>
      </c>
      <c r="V88" s="96"/>
      <c r="W88" s="83" t="str">
        <f>VLOOKUP(H88,PELIGROS!A$2:G$445,6,0)</f>
        <v>ESTRÉS</v>
      </c>
      <c r="X88" s="87"/>
      <c r="Y88" s="87"/>
      <c r="Z88" s="87"/>
      <c r="AA88" s="83"/>
      <c r="AB88" s="83" t="str">
        <f>VLOOKUP(H88,PELIGROS!A$2:G$445,7,0)</f>
        <v>N/A</v>
      </c>
      <c r="AC88" s="96" t="s">
        <v>1206</v>
      </c>
      <c r="AD88" s="98"/>
    </row>
    <row r="89" spans="1:30" ht="39.75" customHeight="1">
      <c r="A89" s="168"/>
      <c r="B89" s="168"/>
      <c r="C89" s="98"/>
      <c r="D89" s="101"/>
      <c r="E89" s="104"/>
      <c r="F89" s="104"/>
      <c r="G89" s="83" t="str">
        <f>VLOOKUP(H89,PELIGROS!A$1:G$445,2,0)</f>
        <v>NATURALEZA DE LA TAREA</v>
      </c>
      <c r="H89" s="84" t="s">
        <v>76</v>
      </c>
      <c r="I89" s="84" t="s">
        <v>1244</v>
      </c>
      <c r="J89" s="83" t="str">
        <f>VLOOKUP(H89,PELIGROS!A$2:G$445,3,0)</f>
        <v>ESTRÉS,  TRANSTORNOS DEL SUEÑO</v>
      </c>
      <c r="K89" s="87" t="s">
        <v>1202</v>
      </c>
      <c r="L89" s="83" t="str">
        <f>VLOOKUP(H89,PELIGROS!A$2:G$445,4,0)</f>
        <v>N/A</v>
      </c>
      <c r="M89" s="83" t="str">
        <f>VLOOKUP(H89,PELIGROS!A$2:G$445,5,0)</f>
        <v>PVE PSICOSOCIAL</v>
      </c>
      <c r="N89" s="87">
        <v>2</v>
      </c>
      <c r="O89" s="85">
        <v>3</v>
      </c>
      <c r="P89" s="85">
        <v>10</v>
      </c>
      <c r="Q89" s="85">
        <f t="shared" si="30"/>
        <v>6</v>
      </c>
      <c r="R89" s="85">
        <f t="shared" si="31"/>
        <v>60</v>
      </c>
      <c r="S89" s="84" t="str">
        <f t="shared" si="32"/>
        <v>M-6</v>
      </c>
      <c r="T89" s="86" t="str">
        <f t="shared" si="33"/>
        <v>III</v>
      </c>
      <c r="U89" s="86" t="str">
        <f t="shared" si="34"/>
        <v>Mejorable</v>
      </c>
      <c r="V89" s="96"/>
      <c r="W89" s="83" t="str">
        <f>VLOOKUP(H89,PELIGROS!A$2:G$445,6,0)</f>
        <v>ESTRÉS</v>
      </c>
      <c r="X89" s="87"/>
      <c r="Y89" s="87"/>
      <c r="Z89" s="87"/>
      <c r="AA89" s="83"/>
      <c r="AB89" s="83" t="str">
        <f>VLOOKUP(H89,PELIGROS!A$2:G$445,7,0)</f>
        <v>N/A</v>
      </c>
      <c r="AC89" s="96"/>
      <c r="AD89" s="98"/>
    </row>
    <row r="90" spans="1:30" ht="51">
      <c r="A90" s="168"/>
      <c r="B90" s="168"/>
      <c r="C90" s="98"/>
      <c r="D90" s="101"/>
      <c r="E90" s="104"/>
      <c r="F90" s="104"/>
      <c r="G90" s="83" t="str">
        <f>VLOOKUP(H90,PELIGROS!A$1:G$445,2,0)</f>
        <v>Forzadas, Prolongadas</v>
      </c>
      <c r="H90" s="84" t="s">
        <v>40</v>
      </c>
      <c r="I90" s="84" t="s">
        <v>1219</v>
      </c>
      <c r="J90" s="83" t="str">
        <f>VLOOKUP(H90,PELIGROS!A$2:G$445,3,0)</f>
        <v xml:space="preserve">Lesiones osteomusculares, lesiones osteoarticulares
</v>
      </c>
      <c r="K90" s="87" t="s">
        <v>1207</v>
      </c>
      <c r="L90" s="83" t="str">
        <f>VLOOKUP(H90,PELIGROS!A$2:G$445,4,0)</f>
        <v>Inspecciones planeadas e inspecciones no planeadas, procedimientos de programas de seguridad y salud en el trabajo</v>
      </c>
      <c r="M90" s="83" t="str">
        <f>VLOOKUP(H90,PELIGROS!A$2:G$445,5,0)</f>
        <v>PVE Biomecánico, programa pausas activas, exámenes periódicos, recomendaciones, control de posturas</v>
      </c>
      <c r="N90" s="87">
        <v>2</v>
      </c>
      <c r="O90" s="85">
        <v>3</v>
      </c>
      <c r="P90" s="85">
        <v>10</v>
      </c>
      <c r="Q90" s="85">
        <f t="shared" si="30"/>
        <v>6</v>
      </c>
      <c r="R90" s="85">
        <f t="shared" si="31"/>
        <v>60</v>
      </c>
      <c r="S90" s="84" t="str">
        <f t="shared" si="32"/>
        <v>M-6</v>
      </c>
      <c r="T90" s="86" t="str">
        <f t="shared" si="33"/>
        <v>III</v>
      </c>
      <c r="U90" s="86" t="str">
        <f t="shared" si="34"/>
        <v>Mejorable</v>
      </c>
      <c r="V90" s="96"/>
      <c r="W90" s="83" t="str">
        <f>VLOOKUP(H90,PELIGROS!A$2:G$445,6,0)</f>
        <v>Enfermedades Osteomusculares</v>
      </c>
      <c r="X90" s="87"/>
      <c r="Y90" s="87"/>
      <c r="Z90" s="87"/>
      <c r="AA90" s="83"/>
      <c r="AB90" s="83" t="str">
        <f>VLOOKUP(H90,PELIGROS!A$2:G$445,7,0)</f>
        <v>Prevención en lesiones osteomusculares, líderes de pausas activas</v>
      </c>
      <c r="AC90" s="96" t="s">
        <v>1208</v>
      </c>
      <c r="AD90" s="98"/>
    </row>
    <row r="91" spans="1:30" ht="40.5" customHeight="1">
      <c r="A91" s="168"/>
      <c r="B91" s="168"/>
      <c r="C91" s="98"/>
      <c r="D91" s="101"/>
      <c r="E91" s="104"/>
      <c r="F91" s="104"/>
      <c r="G91" s="83" t="str">
        <f>VLOOKUP(H91,PELIGROS!A$1:G$445,2,0)</f>
        <v>Higiene Muscular</v>
      </c>
      <c r="H91" s="84" t="s">
        <v>483</v>
      </c>
      <c r="I91" s="84" t="s">
        <v>1219</v>
      </c>
      <c r="J91" s="83" t="str">
        <f>VLOOKUP(H91,PELIGROS!A$2:G$445,3,0)</f>
        <v>Lesiones Musculoesqueléticas</v>
      </c>
      <c r="K91" s="87" t="s">
        <v>1207</v>
      </c>
      <c r="L91" s="83" t="str">
        <f>VLOOKUP(H91,PELIGROS!A$2:G$445,4,0)</f>
        <v>N/A</v>
      </c>
      <c r="M91" s="83" t="str">
        <f>VLOOKUP(H91,PELIGROS!A$2:G$445,5,0)</f>
        <v>N/A</v>
      </c>
      <c r="N91" s="87">
        <v>2</v>
      </c>
      <c r="O91" s="85">
        <v>3</v>
      </c>
      <c r="P91" s="85">
        <v>10</v>
      </c>
      <c r="Q91" s="85">
        <f t="shared" si="30"/>
        <v>6</v>
      </c>
      <c r="R91" s="85">
        <f t="shared" si="31"/>
        <v>60</v>
      </c>
      <c r="S91" s="84" t="str">
        <f t="shared" si="32"/>
        <v>M-6</v>
      </c>
      <c r="T91" s="86" t="str">
        <f t="shared" si="33"/>
        <v>III</v>
      </c>
      <c r="U91" s="86" t="str">
        <f t="shared" si="34"/>
        <v>Mejorable</v>
      </c>
      <c r="V91" s="96"/>
      <c r="W91" s="83" t="str">
        <f>VLOOKUP(H91,PELIGROS!A$2:G$445,6,0)</f>
        <v xml:space="preserve">Enfermedades Osteomusculares
</v>
      </c>
      <c r="X91" s="87"/>
      <c r="Y91" s="87"/>
      <c r="Z91" s="87"/>
      <c r="AA91" s="83"/>
      <c r="AB91" s="83" t="str">
        <f>VLOOKUP(H91,PELIGROS!A$2:G$445,7,0)</f>
        <v>Prevención en lesiones osteomusculares, líderes de pausas activas</v>
      </c>
      <c r="AC91" s="96"/>
      <c r="AD91" s="98"/>
    </row>
    <row r="92" spans="1:30" ht="41.25" customHeight="1">
      <c r="A92" s="168"/>
      <c r="B92" s="168"/>
      <c r="C92" s="98"/>
      <c r="D92" s="101"/>
      <c r="E92" s="104"/>
      <c r="F92" s="104"/>
      <c r="G92" s="83" t="str">
        <f>VLOOKUP(H92,PELIGROS!A$1:G$445,2,0)</f>
        <v>Superficies de trabajo irregulares o deslizantes</v>
      </c>
      <c r="H92" s="84" t="s">
        <v>597</v>
      </c>
      <c r="I92" s="84" t="s">
        <v>1220</v>
      </c>
      <c r="J92" s="83" t="str">
        <f>VLOOKUP(H92,PELIGROS!A$2:G$445,3,0)</f>
        <v>Caidas del mismo nivel, fracturas, golpe con objetos, caídas de objetos, obstrucción de rutas de evacuación</v>
      </c>
      <c r="K92" s="87" t="s">
        <v>1202</v>
      </c>
      <c r="L92" s="83" t="str">
        <f>VLOOKUP(H92,PELIGROS!A$2:G$445,4,0)</f>
        <v>N/A</v>
      </c>
      <c r="M92" s="83" t="str">
        <f>VLOOKUP(H92,PELIGROS!A$2:G$445,5,0)</f>
        <v>N/A</v>
      </c>
      <c r="N92" s="87">
        <v>2</v>
      </c>
      <c r="O92" s="85">
        <v>2</v>
      </c>
      <c r="P92" s="85">
        <v>25</v>
      </c>
      <c r="Q92" s="85">
        <f t="shared" si="30"/>
        <v>4</v>
      </c>
      <c r="R92" s="85">
        <f t="shared" si="31"/>
        <v>100</v>
      </c>
      <c r="S92" s="84" t="str">
        <f t="shared" si="32"/>
        <v>B-4</v>
      </c>
      <c r="T92" s="86" t="str">
        <f t="shared" si="33"/>
        <v>III</v>
      </c>
      <c r="U92" s="86" t="str">
        <f t="shared" si="34"/>
        <v>Mejorable</v>
      </c>
      <c r="V92" s="96"/>
      <c r="W92" s="83" t="str">
        <f>VLOOKUP(H92,PELIGROS!A$2:G$445,6,0)</f>
        <v>Caídas de distinto nivel</v>
      </c>
      <c r="X92" s="87"/>
      <c r="Y92" s="87"/>
      <c r="Z92" s="87"/>
      <c r="AA92" s="83"/>
      <c r="AB92" s="83" t="str">
        <f>VLOOKUP(H92,PELIGROS!A$2:G$445,7,0)</f>
        <v>Pautas Básicas en orden y aseo en el lugar de trabajo, actos y condiciones inseguras</v>
      </c>
      <c r="AC92" s="87" t="s">
        <v>1210</v>
      </c>
      <c r="AD92" s="98"/>
    </row>
    <row r="93" spans="1:30" ht="51.75" thickBot="1">
      <c r="A93" s="169"/>
      <c r="B93" s="169"/>
      <c r="C93" s="99"/>
      <c r="D93" s="102"/>
      <c r="E93" s="105"/>
      <c r="F93" s="105"/>
      <c r="G93" s="88" t="str">
        <f>VLOOKUP(H93,PELIGROS!A$1:G$445,2,0)</f>
        <v>SISMOS, INCENDIOS, INUNDACIONES, TERREMOTOS, VENDAVALES, DERRUMBE</v>
      </c>
      <c r="H93" s="89" t="s">
        <v>62</v>
      </c>
      <c r="I93" s="89" t="s">
        <v>1221</v>
      </c>
      <c r="J93" s="88" t="str">
        <f>VLOOKUP(H93,PELIGROS!A$2:G$445,3,0)</f>
        <v>SISMOS, INCENDIOS, INUNDACIONES, TERREMOTOS, VENDAVALES</v>
      </c>
      <c r="K93" s="92" t="s">
        <v>1202</v>
      </c>
      <c r="L93" s="88" t="str">
        <f>VLOOKUP(H93,PELIGROS!A$2:G$445,4,0)</f>
        <v>Inspecciones planeadas e inspecciones no planeadas, procedimientos de programas de seguridad y salud en el trabajo</v>
      </c>
      <c r="M93" s="88" t="str">
        <f>VLOOKUP(H93,PELIGROS!A$2:G$445,5,0)</f>
        <v>BRIGADAS DE EMERGENCIAS</v>
      </c>
      <c r="N93" s="92">
        <v>2</v>
      </c>
      <c r="O93" s="90">
        <v>1</v>
      </c>
      <c r="P93" s="90">
        <v>100</v>
      </c>
      <c r="Q93" s="90">
        <f t="shared" si="30"/>
        <v>2</v>
      </c>
      <c r="R93" s="90">
        <f t="shared" si="31"/>
        <v>200</v>
      </c>
      <c r="S93" s="89" t="str">
        <f t="shared" si="32"/>
        <v>B-2</v>
      </c>
      <c r="T93" s="91" t="str">
        <f t="shared" si="33"/>
        <v>II</v>
      </c>
      <c r="U93" s="91" t="str">
        <f t="shared" si="34"/>
        <v>No Aceptable o Aceptable Con Control Especifico</v>
      </c>
      <c r="V93" s="106"/>
      <c r="W93" s="88" t="str">
        <f>VLOOKUP(H93,PELIGROS!A$2:G$445,6,0)</f>
        <v>MUERTE</v>
      </c>
      <c r="X93" s="92"/>
      <c r="Y93" s="92"/>
      <c r="Z93" s="92"/>
      <c r="AA93" s="88" t="s">
        <v>1213</v>
      </c>
      <c r="AB93" s="88" t="str">
        <f>VLOOKUP(H93,PELIGROS!A$2:G$445,7,0)</f>
        <v>ENTRENAMIENTO DE LA BRIGADA; DIVULGACIÓN DE PLAN DE EMERGENCIA</v>
      </c>
      <c r="AC93" s="92" t="s">
        <v>1214</v>
      </c>
      <c r="AD93" s="99"/>
    </row>
    <row r="94" spans="1:30" ht="15">
      <c r="A94" s="14"/>
      <c r="B94" s="14"/>
      <c r="C94" s="29" t="e">
        <f>VLOOKUP(E94,FUNCIONES!A$2:C$82,2,0)</f>
        <v>#N/A</v>
      </c>
      <c r="D94" s="30" t="e">
        <f>VLOOKUP(E94,FUNCIONES!A$2:C$82,3,0)</f>
        <v>#N/A</v>
      </c>
      <c r="E94" s="31"/>
      <c r="F94" s="16"/>
      <c r="G94" s="32" t="e">
        <f>VLOOKUP(H94,PELIGROS!A$1:G$445,2,0)</f>
        <v>#N/A</v>
      </c>
      <c r="H94" s="33"/>
      <c r="I94" s="33"/>
      <c r="J94" s="32" t="e">
        <f>VLOOKUP(H94,PELIGROS!A$2:G$445,3,0)</f>
        <v>#N/A</v>
      </c>
      <c r="K94" s="18"/>
      <c r="L94" s="32" t="e">
        <f>VLOOKUP(H94,PELIGROS!A$2:G$445,4,0)</f>
        <v>#N/A</v>
      </c>
      <c r="M94" s="32" t="e">
        <f>VLOOKUP(H94,PELIGROS!A$2:G$445,5,0)</f>
        <v>#N/A</v>
      </c>
      <c r="N94" s="18"/>
      <c r="O94" s="19"/>
      <c r="P94" s="19"/>
      <c r="Q94" s="34">
        <f t="shared" ref="Q94" si="35">N94*O94</f>
        <v>0</v>
      </c>
      <c r="R94" s="34">
        <f t="shared" ref="R94" si="36">P94*Q94</f>
        <v>0</v>
      </c>
      <c r="S94" s="40">
        <f t="shared" ref="S94" si="37">IF(Q94=40,"MA-40",IF(Q94=30,"MA-30",IF(Q94=20,"A-20",IF(Q94=10,"A-10",IF(Q94=24,"MA-24",IF(Q94=18,"A-18",IF(Q94=12,"A-12",IF(Q94=6,"M-6",IF(Q94=8,"M-8",IF(Q94=6,"M-6",IF(Q94=4,"B-4",IF(Q94=2,"B-2",))))))))))))</f>
        <v>0</v>
      </c>
      <c r="T94" s="41" t="str">
        <f t="shared" ref="T94" si="38">IF(R94&lt;=20,"IV",IF(R94&lt;=120,"III",IF(R94&lt;=500,"II",IF(R94&lt;=4000,"I"))))</f>
        <v>IV</v>
      </c>
      <c r="U94" s="43" t="str">
        <f t="shared" ref="U94" si="39">IF(T94=0,"",IF(T94="IV","Aceptable",IF(T94="III","Mejorable",IF(T94="II","No Aceptable o Aceptable Con Control Especifico",IF(T94="I","No Aceptable","")))))</f>
        <v>Aceptable</v>
      </c>
      <c r="V94" s="18"/>
      <c r="W94" s="32" t="e">
        <f>VLOOKUP(H94,PELIGROS!A$2:G$445,6,0)</f>
        <v>#N/A</v>
      </c>
      <c r="X94" s="20"/>
      <c r="Y94" s="20"/>
      <c r="Z94" s="20"/>
      <c r="AA94" s="15"/>
      <c r="AB94" s="29" t="e">
        <f>VLOOKUP(H94,PELIGROS!A$2:G$445,7,0)</f>
        <v>#N/A</v>
      </c>
      <c r="AC94" s="20"/>
      <c r="AD94" s="17"/>
    </row>
    <row r="96" spans="1:30" ht="13.5" thickBot="1"/>
    <row r="97" spans="1:7" ht="15.75" customHeight="1" thickBot="1">
      <c r="A97" s="160" t="s">
        <v>1193</v>
      </c>
      <c r="B97" s="160"/>
      <c r="C97" s="160"/>
      <c r="D97" s="160"/>
      <c r="E97" s="160"/>
      <c r="F97" s="160"/>
      <c r="G97" s="160"/>
    </row>
    <row r="98" spans="1:7" ht="15.75" customHeight="1" thickBot="1">
      <c r="A98" s="139" t="s">
        <v>1194</v>
      </c>
      <c r="B98" s="139"/>
      <c r="C98" s="139"/>
      <c r="D98" s="161" t="s">
        <v>1195</v>
      </c>
      <c r="E98" s="161"/>
      <c r="F98" s="161"/>
      <c r="G98" s="161"/>
    </row>
    <row r="99" spans="1:7" ht="15.75" customHeight="1">
      <c r="A99" s="136" t="s">
        <v>1222</v>
      </c>
      <c r="B99" s="137"/>
      <c r="C99" s="138"/>
      <c r="D99" s="162" t="s">
        <v>1223</v>
      </c>
      <c r="E99" s="162"/>
      <c r="F99" s="162"/>
      <c r="G99" s="162"/>
    </row>
    <row r="100" spans="1:7" ht="15.75" customHeight="1">
      <c r="A100" s="132" t="s">
        <v>1224</v>
      </c>
      <c r="B100" s="133"/>
      <c r="C100" s="134"/>
      <c r="D100" s="135" t="s">
        <v>1225</v>
      </c>
      <c r="E100" s="135"/>
      <c r="F100" s="135"/>
      <c r="G100" s="135"/>
    </row>
    <row r="101" spans="1:7" ht="15" customHeight="1">
      <c r="A101" s="132" t="s">
        <v>1224</v>
      </c>
      <c r="B101" s="133"/>
      <c r="C101" s="134"/>
      <c r="D101" s="135" t="s">
        <v>1231</v>
      </c>
      <c r="E101" s="135"/>
      <c r="F101" s="135"/>
      <c r="G101" s="135"/>
    </row>
    <row r="102" spans="1:7" ht="15" customHeight="1">
      <c r="A102" s="132" t="s">
        <v>1224</v>
      </c>
      <c r="B102" s="133"/>
      <c r="C102" s="134"/>
      <c r="D102" s="135" t="s">
        <v>1234</v>
      </c>
      <c r="E102" s="135"/>
      <c r="F102" s="135"/>
      <c r="G102" s="135"/>
    </row>
    <row r="103" spans="1:7" ht="15" customHeight="1">
      <c r="A103" s="132" t="s">
        <v>1278</v>
      </c>
      <c r="B103" s="133"/>
      <c r="C103" s="134"/>
      <c r="D103" s="135" t="s">
        <v>1261</v>
      </c>
      <c r="E103" s="135"/>
      <c r="F103" s="135"/>
      <c r="G103" s="135"/>
    </row>
    <row r="104" spans="1:7" ht="15" customHeight="1">
      <c r="A104" s="132" t="s">
        <v>1224</v>
      </c>
      <c r="B104" s="133"/>
      <c r="C104" s="134"/>
      <c r="D104" s="135" t="s">
        <v>1237</v>
      </c>
      <c r="E104" s="135"/>
      <c r="F104" s="135"/>
      <c r="G104" s="135"/>
    </row>
    <row r="105" spans="1:7" ht="15" customHeight="1">
      <c r="A105" s="132" t="s">
        <v>1242</v>
      </c>
      <c r="B105" s="133"/>
      <c r="C105" s="134"/>
      <c r="D105" s="135" t="s">
        <v>1243</v>
      </c>
      <c r="E105" s="135"/>
      <c r="F105" s="135"/>
      <c r="G105" s="135"/>
    </row>
    <row r="106" spans="1:7" ht="15.75" customHeight="1" thickBot="1">
      <c r="A106" s="163"/>
      <c r="B106" s="164"/>
      <c r="C106" s="165"/>
      <c r="D106" s="166"/>
      <c r="E106" s="166"/>
      <c r="F106" s="166"/>
      <c r="G106" s="166"/>
    </row>
  </sheetData>
  <mergeCells count="104">
    <mergeCell ref="A106:C106"/>
    <mergeCell ref="A100:C100"/>
    <mergeCell ref="A101:C101"/>
    <mergeCell ref="A102:C102"/>
    <mergeCell ref="A103:C103"/>
    <mergeCell ref="D106:G106"/>
    <mergeCell ref="D103:G103"/>
    <mergeCell ref="A11:A93"/>
    <mergeCell ref="B11:B93"/>
    <mergeCell ref="A8:A10"/>
    <mergeCell ref="B8:B10"/>
    <mergeCell ref="D102:G102"/>
    <mergeCell ref="A97:G97"/>
    <mergeCell ref="D98:G98"/>
    <mergeCell ref="D99:G99"/>
    <mergeCell ref="D100:G100"/>
    <mergeCell ref="D101:G101"/>
    <mergeCell ref="C11:C21"/>
    <mergeCell ref="D11:D21"/>
    <mergeCell ref="E11:E21"/>
    <mergeCell ref="F11:F21"/>
    <mergeCell ref="C22:C33"/>
    <mergeCell ref="D22:D33"/>
    <mergeCell ref="V11:V21"/>
    <mergeCell ref="AC11:AC12"/>
    <mergeCell ref="AD11:AD21"/>
    <mergeCell ref="AC14:AC15"/>
    <mergeCell ref="G8:I9"/>
    <mergeCell ref="H10:I10"/>
    <mergeCell ref="X8:AD9"/>
    <mergeCell ref="N8:T9"/>
    <mergeCell ref="E5:G5"/>
    <mergeCell ref="C8:F9"/>
    <mergeCell ref="J8:J10"/>
    <mergeCell ref="K8:M9"/>
    <mergeCell ref="U8:U9"/>
    <mergeCell ref="V8:W9"/>
    <mergeCell ref="AD22:AD33"/>
    <mergeCell ref="AC25:AC26"/>
    <mergeCell ref="AC27:AC28"/>
    <mergeCell ref="C34:C45"/>
    <mergeCell ref="D34:D45"/>
    <mergeCell ref="E34:E45"/>
    <mergeCell ref="F34:F45"/>
    <mergeCell ref="V34:V45"/>
    <mergeCell ref="AC34:AC35"/>
    <mergeCell ref="AD34:AD45"/>
    <mergeCell ref="AC37:AC38"/>
    <mergeCell ref="AC39:AC40"/>
    <mergeCell ref="E22:E33"/>
    <mergeCell ref="F22:F33"/>
    <mergeCell ref="V22:V33"/>
    <mergeCell ref="AC22:AC23"/>
    <mergeCell ref="AC46:AC47"/>
    <mergeCell ref="AD46:AD57"/>
    <mergeCell ref="AC49:AC50"/>
    <mergeCell ref="AC51:AC52"/>
    <mergeCell ref="A104:C104"/>
    <mergeCell ref="D104:G104"/>
    <mergeCell ref="A105:C105"/>
    <mergeCell ref="D105:G105"/>
    <mergeCell ref="C46:C57"/>
    <mergeCell ref="D46:D57"/>
    <mergeCell ref="E46:E57"/>
    <mergeCell ref="F46:F57"/>
    <mergeCell ref="V46:V57"/>
    <mergeCell ref="A99:C99"/>
    <mergeCell ref="A98:C98"/>
    <mergeCell ref="AC58:AC59"/>
    <mergeCell ref="AD58:AD66"/>
    <mergeCell ref="AC61:AC62"/>
    <mergeCell ref="AC63:AC64"/>
    <mergeCell ref="C67:C74"/>
    <mergeCell ref="D67:D74"/>
    <mergeCell ref="E67:E74"/>
    <mergeCell ref="F67:F74"/>
    <mergeCell ref="V67:V74"/>
    <mergeCell ref="AC67:AC68"/>
    <mergeCell ref="AD67:AD74"/>
    <mergeCell ref="AC69:AC70"/>
    <mergeCell ref="AC71:AC72"/>
    <mergeCell ref="C58:C66"/>
    <mergeCell ref="D58:D66"/>
    <mergeCell ref="E58:E66"/>
    <mergeCell ref="F58:F66"/>
    <mergeCell ref="V58:V66"/>
    <mergeCell ref="AC75:AC76"/>
    <mergeCell ref="AC78:AC79"/>
    <mergeCell ref="AC80:AC81"/>
    <mergeCell ref="F75:F84"/>
    <mergeCell ref="AD75:AD84"/>
    <mergeCell ref="V75:V84"/>
    <mergeCell ref="E75:E84"/>
    <mergeCell ref="D75:D84"/>
    <mergeCell ref="C75:C84"/>
    <mergeCell ref="AC85:AC86"/>
    <mergeCell ref="AD85:AD93"/>
    <mergeCell ref="AC88:AC89"/>
    <mergeCell ref="AC90:AC91"/>
    <mergeCell ref="C85:C93"/>
    <mergeCell ref="D85:D93"/>
    <mergeCell ref="E85:E93"/>
    <mergeCell ref="F85:F93"/>
    <mergeCell ref="V85:V93"/>
  </mergeCells>
  <conditionalFormatting sqref="P11:P18 P20:P21 P94">
    <cfRule type="cellIs" priority="331" stopIfTrue="1" operator="equal">
      <formula>"10, 25, 50, 100"</formula>
    </cfRule>
  </conditionalFormatting>
  <conditionalFormatting sqref="U1:U10 U95:U103 U106:U1048576">
    <cfRule type="containsText" dxfId="371" priority="327" operator="containsText" text="No Aceptable o Aceptable con Control Especifico">
      <formula>NOT(ISERROR(SEARCH("No Aceptable o Aceptable con Control Especifico",U1)))</formula>
    </cfRule>
    <cfRule type="containsText" dxfId="370" priority="328" operator="containsText" text="No Aceptable">
      <formula>NOT(ISERROR(SEARCH("No Aceptable",U1)))</formula>
    </cfRule>
    <cfRule type="containsText" dxfId="369" priority="329" operator="containsText" text="No Aceptable o Aceptable con Control Especifico">
      <formula>NOT(ISERROR(SEARCH("No Aceptable o Aceptable con Control Especifico",U1)))</formula>
    </cfRule>
  </conditionalFormatting>
  <conditionalFormatting sqref="T1:T10 T95:T103 T106:T1048576">
    <cfRule type="cellIs" dxfId="368" priority="326" operator="equal">
      <formula>"II"</formula>
    </cfRule>
  </conditionalFormatting>
  <conditionalFormatting sqref="T11:T18 T20:T21 T94">
    <cfRule type="cellIs" dxfId="367" priority="318" stopIfTrue="1" operator="equal">
      <formula>"IV"</formula>
    </cfRule>
    <cfRule type="cellIs" dxfId="366" priority="319" stopIfTrue="1" operator="equal">
      <formula>"III"</formula>
    </cfRule>
    <cfRule type="cellIs" dxfId="365" priority="320" stopIfTrue="1" operator="equal">
      <formula>"II"</formula>
    </cfRule>
    <cfRule type="cellIs" dxfId="364" priority="321" stopIfTrue="1" operator="equal">
      <formula>"I"</formula>
    </cfRule>
  </conditionalFormatting>
  <conditionalFormatting sqref="U11:U18 U20:U21 U94">
    <cfRule type="cellIs" dxfId="363" priority="304" stopIfTrue="1" operator="equal">
      <formula>"No Aceptable"</formula>
    </cfRule>
    <cfRule type="cellIs" dxfId="362" priority="305" stopIfTrue="1" operator="equal">
      <formula>"Aceptable"</formula>
    </cfRule>
  </conditionalFormatting>
  <conditionalFormatting sqref="U11:U18 U20:U21 U94">
    <cfRule type="cellIs" dxfId="361" priority="302" stopIfTrue="1" operator="equal">
      <formula>"No Aceptable o Aceptable Con Control Especifico"</formula>
    </cfRule>
  </conditionalFormatting>
  <conditionalFormatting sqref="U11:U18 U20:U21 U94">
    <cfRule type="containsText" dxfId="360" priority="301" stopIfTrue="1" operator="containsText" text="Mejorable">
      <formula>NOT(ISERROR(SEARCH("Mejorable",U11)))</formula>
    </cfRule>
  </conditionalFormatting>
  <conditionalFormatting sqref="P19">
    <cfRule type="cellIs" priority="291" stopIfTrue="1" operator="equal">
      <formula>"10, 25, 50, 100"</formula>
    </cfRule>
  </conditionalFormatting>
  <conditionalFormatting sqref="T19">
    <cfRule type="cellIs" dxfId="359" priority="287" stopIfTrue="1" operator="equal">
      <formula>"IV"</formula>
    </cfRule>
    <cfRule type="cellIs" dxfId="358" priority="288" stopIfTrue="1" operator="equal">
      <formula>"III"</formula>
    </cfRule>
    <cfRule type="cellIs" dxfId="357" priority="289" stopIfTrue="1" operator="equal">
      <formula>"II"</formula>
    </cfRule>
    <cfRule type="cellIs" dxfId="356" priority="290" stopIfTrue="1" operator="equal">
      <formula>"I"</formula>
    </cfRule>
  </conditionalFormatting>
  <conditionalFormatting sqref="U19">
    <cfRule type="cellIs" dxfId="355" priority="285" stopIfTrue="1" operator="equal">
      <formula>"No Aceptable"</formula>
    </cfRule>
    <cfRule type="cellIs" dxfId="354" priority="286" stopIfTrue="1" operator="equal">
      <formula>"Aceptable"</formula>
    </cfRule>
  </conditionalFormatting>
  <conditionalFormatting sqref="U19">
    <cfRule type="cellIs" dxfId="353" priority="284" stopIfTrue="1" operator="equal">
      <formula>"No Aceptable o Aceptable Con Control Especifico"</formula>
    </cfRule>
  </conditionalFormatting>
  <conditionalFormatting sqref="U19">
    <cfRule type="containsText" dxfId="352" priority="283" stopIfTrue="1" operator="containsText" text="Mejorable">
      <formula>NOT(ISERROR(SEARCH("Mejorable",U19)))</formula>
    </cfRule>
  </conditionalFormatting>
  <conditionalFormatting sqref="U31">
    <cfRule type="containsText" dxfId="351" priority="238" stopIfTrue="1" operator="containsText" text="Mejorable">
      <formula>NOT(ISERROR(SEARCH("Mejorable",U31)))</formula>
    </cfRule>
  </conditionalFormatting>
  <conditionalFormatting sqref="U43">
    <cfRule type="containsText" dxfId="350" priority="184" stopIfTrue="1" operator="containsText" text="Mejorable">
      <formula>NOT(ISERROR(SEARCH("Mejorable",U43)))</formula>
    </cfRule>
  </conditionalFormatting>
  <conditionalFormatting sqref="U55">
    <cfRule type="containsText" dxfId="349" priority="130" stopIfTrue="1" operator="containsText" text="Mejorable">
      <formula>NOT(ISERROR(SEARCH("Mejorable",U55)))</formula>
    </cfRule>
  </conditionalFormatting>
  <conditionalFormatting sqref="U54">
    <cfRule type="containsText" dxfId="348" priority="121" stopIfTrue="1" operator="containsText" text="Mejorable">
      <formula>NOT(ISERROR(SEARCH("Mejorable",U54)))</formula>
    </cfRule>
  </conditionalFormatting>
  <conditionalFormatting sqref="U80">
    <cfRule type="containsText" dxfId="347" priority="37" stopIfTrue="1" operator="containsText" text="Mejorable">
      <formula>NOT(ISERROR(SEARCH("Mejorable",U80)))</formula>
    </cfRule>
  </conditionalFormatting>
  <conditionalFormatting sqref="U90">
    <cfRule type="containsText" dxfId="346" priority="1" stopIfTrue="1" operator="containsText" text="Mejorable">
      <formula>NOT(ISERROR(SEARCH("Mejorable",U90)))</formula>
    </cfRule>
  </conditionalFormatting>
  <conditionalFormatting sqref="P22:P23 P25:P26 P28 P32:P33">
    <cfRule type="cellIs" priority="282" stopIfTrue="1" operator="equal">
      <formula>"10, 25, 50, 100"</formula>
    </cfRule>
  </conditionalFormatting>
  <conditionalFormatting sqref="T22:T23 T25:T26 T28 T32:T33">
    <cfRule type="cellIs" dxfId="345" priority="278" stopIfTrue="1" operator="equal">
      <formula>"IV"</formula>
    </cfRule>
    <cfRule type="cellIs" dxfId="344" priority="279" stopIfTrue="1" operator="equal">
      <formula>"III"</formula>
    </cfRule>
    <cfRule type="cellIs" dxfId="343" priority="280" stopIfTrue="1" operator="equal">
      <formula>"II"</formula>
    </cfRule>
    <cfRule type="cellIs" dxfId="342" priority="281" stopIfTrue="1" operator="equal">
      <formula>"I"</formula>
    </cfRule>
  </conditionalFormatting>
  <conditionalFormatting sqref="U22:U23 U25:U26 U28 U32:U33">
    <cfRule type="cellIs" dxfId="341" priority="276" stopIfTrue="1" operator="equal">
      <formula>"No Aceptable"</formula>
    </cfRule>
    <cfRule type="cellIs" dxfId="340" priority="277" stopIfTrue="1" operator="equal">
      <formula>"Aceptable"</formula>
    </cfRule>
  </conditionalFormatting>
  <conditionalFormatting sqref="U22:U23 U25:U26 U28 U32:U33">
    <cfRule type="cellIs" dxfId="339" priority="275" stopIfTrue="1" operator="equal">
      <formula>"No Aceptable o Aceptable Con Control Especifico"</formula>
    </cfRule>
  </conditionalFormatting>
  <conditionalFormatting sqref="U22:U23 U25:U26 U28 U32:U33">
    <cfRule type="containsText" dxfId="338" priority="274" stopIfTrue="1" operator="containsText" text="Mejorable">
      <formula>NOT(ISERROR(SEARCH("Mejorable",U22)))</formula>
    </cfRule>
  </conditionalFormatting>
  <conditionalFormatting sqref="P24">
    <cfRule type="cellIs" priority="273" stopIfTrue="1" operator="equal">
      <formula>"10, 25, 50, 100"</formula>
    </cfRule>
  </conditionalFormatting>
  <conditionalFormatting sqref="T24">
    <cfRule type="cellIs" dxfId="337" priority="269" stopIfTrue="1" operator="equal">
      <formula>"IV"</formula>
    </cfRule>
    <cfRule type="cellIs" dxfId="336" priority="270" stopIfTrue="1" operator="equal">
      <formula>"III"</formula>
    </cfRule>
    <cfRule type="cellIs" dxfId="335" priority="271" stopIfTrue="1" operator="equal">
      <formula>"II"</formula>
    </cfRule>
    <cfRule type="cellIs" dxfId="334" priority="272" stopIfTrue="1" operator="equal">
      <formula>"I"</formula>
    </cfRule>
  </conditionalFormatting>
  <conditionalFormatting sqref="U24">
    <cfRule type="cellIs" dxfId="333" priority="267" stopIfTrue="1" operator="equal">
      <formula>"No Aceptable"</formula>
    </cfRule>
    <cfRule type="cellIs" dxfId="332" priority="268" stopIfTrue="1" operator="equal">
      <formula>"Aceptable"</formula>
    </cfRule>
  </conditionalFormatting>
  <conditionalFormatting sqref="U24">
    <cfRule type="cellIs" dxfId="331" priority="266" stopIfTrue="1" operator="equal">
      <formula>"No Aceptable o Aceptable Con Control Especifico"</formula>
    </cfRule>
  </conditionalFormatting>
  <conditionalFormatting sqref="U24">
    <cfRule type="containsText" dxfId="330" priority="265" stopIfTrue="1" operator="containsText" text="Mejorable">
      <formula>NOT(ISERROR(SEARCH("Mejorable",U24)))</formula>
    </cfRule>
  </conditionalFormatting>
  <conditionalFormatting sqref="P27">
    <cfRule type="cellIs" priority="264" stopIfTrue="1" operator="equal">
      <formula>"10, 25, 50, 100"</formula>
    </cfRule>
  </conditionalFormatting>
  <conditionalFormatting sqref="T27">
    <cfRule type="cellIs" dxfId="329" priority="260" stopIfTrue="1" operator="equal">
      <formula>"IV"</formula>
    </cfRule>
    <cfRule type="cellIs" dxfId="328" priority="261" stopIfTrue="1" operator="equal">
      <formula>"III"</formula>
    </cfRule>
    <cfRule type="cellIs" dxfId="327" priority="262" stopIfTrue="1" operator="equal">
      <formula>"II"</formula>
    </cfRule>
    <cfRule type="cellIs" dxfId="326" priority="263" stopIfTrue="1" operator="equal">
      <formula>"I"</formula>
    </cfRule>
  </conditionalFormatting>
  <conditionalFormatting sqref="U27">
    <cfRule type="cellIs" dxfId="325" priority="258" stopIfTrue="1" operator="equal">
      <formula>"No Aceptable"</formula>
    </cfRule>
    <cfRule type="cellIs" dxfId="324" priority="259" stopIfTrue="1" operator="equal">
      <formula>"Aceptable"</formula>
    </cfRule>
  </conditionalFormatting>
  <conditionalFormatting sqref="U27">
    <cfRule type="cellIs" dxfId="323" priority="257" stopIfTrue="1" operator="equal">
      <formula>"No Aceptable o Aceptable Con Control Especifico"</formula>
    </cfRule>
  </conditionalFormatting>
  <conditionalFormatting sqref="U27">
    <cfRule type="containsText" dxfId="322" priority="256" stopIfTrue="1" operator="containsText" text="Mejorable">
      <formula>NOT(ISERROR(SEARCH("Mejorable",U27)))</formula>
    </cfRule>
  </conditionalFormatting>
  <conditionalFormatting sqref="P29">
    <cfRule type="cellIs" priority="255" stopIfTrue="1" operator="equal">
      <formula>"10, 25, 50, 100"</formula>
    </cfRule>
  </conditionalFormatting>
  <conditionalFormatting sqref="T29">
    <cfRule type="cellIs" dxfId="321" priority="251" stopIfTrue="1" operator="equal">
      <formula>"IV"</formula>
    </cfRule>
    <cfRule type="cellIs" dxfId="320" priority="252" stopIfTrue="1" operator="equal">
      <formula>"III"</formula>
    </cfRule>
    <cfRule type="cellIs" dxfId="319" priority="253" stopIfTrue="1" operator="equal">
      <formula>"II"</formula>
    </cfRule>
    <cfRule type="cellIs" dxfId="318" priority="254" stopIfTrue="1" operator="equal">
      <formula>"I"</formula>
    </cfRule>
  </conditionalFormatting>
  <conditionalFormatting sqref="U29">
    <cfRule type="cellIs" dxfId="317" priority="249" stopIfTrue="1" operator="equal">
      <formula>"No Aceptable"</formula>
    </cfRule>
    <cfRule type="cellIs" dxfId="316" priority="250" stopIfTrue="1" operator="equal">
      <formula>"Aceptable"</formula>
    </cfRule>
  </conditionalFormatting>
  <conditionalFormatting sqref="U29">
    <cfRule type="cellIs" dxfId="315" priority="248" stopIfTrue="1" operator="equal">
      <formula>"No Aceptable o Aceptable Con Control Especifico"</formula>
    </cfRule>
  </conditionalFormatting>
  <conditionalFormatting sqref="U29">
    <cfRule type="containsText" dxfId="314" priority="247" stopIfTrue="1" operator="containsText" text="Mejorable">
      <formula>NOT(ISERROR(SEARCH("Mejorable",U29)))</formula>
    </cfRule>
  </conditionalFormatting>
  <conditionalFormatting sqref="P31">
    <cfRule type="cellIs" priority="246" stopIfTrue="1" operator="equal">
      <formula>"10, 25, 50, 100"</formula>
    </cfRule>
  </conditionalFormatting>
  <conditionalFormatting sqref="T31">
    <cfRule type="cellIs" dxfId="313" priority="242" stopIfTrue="1" operator="equal">
      <formula>"IV"</formula>
    </cfRule>
    <cfRule type="cellIs" dxfId="312" priority="243" stopIfTrue="1" operator="equal">
      <formula>"III"</formula>
    </cfRule>
    <cfRule type="cellIs" dxfId="311" priority="244" stopIfTrue="1" operator="equal">
      <formula>"II"</formula>
    </cfRule>
    <cfRule type="cellIs" dxfId="310" priority="245" stopIfTrue="1" operator="equal">
      <formula>"I"</formula>
    </cfRule>
  </conditionalFormatting>
  <conditionalFormatting sqref="U31">
    <cfRule type="cellIs" dxfId="309" priority="240" stopIfTrue="1" operator="equal">
      <formula>"No Aceptable"</formula>
    </cfRule>
    <cfRule type="cellIs" dxfId="308" priority="241" stopIfTrue="1" operator="equal">
      <formula>"Aceptable"</formula>
    </cfRule>
  </conditionalFormatting>
  <conditionalFormatting sqref="U31">
    <cfRule type="cellIs" dxfId="307" priority="239" stopIfTrue="1" operator="equal">
      <formula>"No Aceptable o Aceptable Con Control Especifico"</formula>
    </cfRule>
  </conditionalFormatting>
  <conditionalFormatting sqref="U30">
    <cfRule type="containsText" dxfId="306" priority="229" stopIfTrue="1" operator="containsText" text="Mejorable">
      <formula>NOT(ISERROR(SEARCH("Mejorable",U30)))</formula>
    </cfRule>
  </conditionalFormatting>
  <conditionalFormatting sqref="P30">
    <cfRule type="cellIs" priority="237" stopIfTrue="1" operator="equal">
      <formula>"10, 25, 50, 100"</formula>
    </cfRule>
  </conditionalFormatting>
  <conditionalFormatting sqref="T30">
    <cfRule type="cellIs" dxfId="305" priority="233" stopIfTrue="1" operator="equal">
      <formula>"IV"</formula>
    </cfRule>
    <cfRule type="cellIs" dxfId="304" priority="234" stopIfTrue="1" operator="equal">
      <formula>"III"</formula>
    </cfRule>
    <cfRule type="cellIs" dxfId="303" priority="235" stopIfTrue="1" operator="equal">
      <formula>"II"</formula>
    </cfRule>
    <cfRule type="cellIs" dxfId="302" priority="236" stopIfTrue="1" operator="equal">
      <formula>"I"</formula>
    </cfRule>
  </conditionalFormatting>
  <conditionalFormatting sqref="U30">
    <cfRule type="cellIs" dxfId="301" priority="231" stopIfTrue="1" operator="equal">
      <formula>"No Aceptable"</formula>
    </cfRule>
    <cfRule type="cellIs" dxfId="300" priority="232" stopIfTrue="1" operator="equal">
      <formula>"Aceptable"</formula>
    </cfRule>
  </conditionalFormatting>
  <conditionalFormatting sqref="U30">
    <cfRule type="cellIs" dxfId="299" priority="230" stopIfTrue="1" operator="equal">
      <formula>"No Aceptable o Aceptable Con Control Especifico"</formula>
    </cfRule>
  </conditionalFormatting>
  <conditionalFormatting sqref="P34:P35 P37:P38 P40 P44:P45">
    <cfRule type="cellIs" priority="228" stopIfTrue="1" operator="equal">
      <formula>"10, 25, 50, 100"</formula>
    </cfRule>
  </conditionalFormatting>
  <conditionalFormatting sqref="T34:T35 T37:T38 T40 T44:T45">
    <cfRule type="cellIs" dxfId="298" priority="224" stopIfTrue="1" operator="equal">
      <formula>"IV"</formula>
    </cfRule>
    <cfRule type="cellIs" dxfId="297" priority="225" stopIfTrue="1" operator="equal">
      <formula>"III"</formula>
    </cfRule>
    <cfRule type="cellIs" dxfId="296" priority="226" stopIfTrue="1" operator="equal">
      <formula>"II"</formula>
    </cfRule>
    <cfRule type="cellIs" dxfId="295" priority="227" stopIfTrue="1" operator="equal">
      <formula>"I"</formula>
    </cfRule>
  </conditionalFormatting>
  <conditionalFormatting sqref="U34:U35 U37:U38 U40 U44:U45">
    <cfRule type="cellIs" dxfId="294" priority="222" stopIfTrue="1" operator="equal">
      <formula>"No Aceptable"</formula>
    </cfRule>
    <cfRule type="cellIs" dxfId="293" priority="223" stopIfTrue="1" operator="equal">
      <formula>"Aceptable"</formula>
    </cfRule>
  </conditionalFormatting>
  <conditionalFormatting sqref="U34:U35 U37:U38 U40 U44:U45">
    <cfRule type="cellIs" dxfId="292" priority="221" stopIfTrue="1" operator="equal">
      <formula>"No Aceptable o Aceptable Con Control Especifico"</formula>
    </cfRule>
  </conditionalFormatting>
  <conditionalFormatting sqref="U34:U35 U37:U38 U40 U44:U45">
    <cfRule type="containsText" dxfId="291" priority="220" stopIfTrue="1" operator="containsText" text="Mejorable">
      <formula>NOT(ISERROR(SEARCH("Mejorable",U34)))</formula>
    </cfRule>
  </conditionalFormatting>
  <conditionalFormatting sqref="P36">
    <cfRule type="cellIs" priority="219" stopIfTrue="1" operator="equal">
      <formula>"10, 25, 50, 100"</formula>
    </cfRule>
  </conditionalFormatting>
  <conditionalFormatting sqref="T36">
    <cfRule type="cellIs" dxfId="290" priority="215" stopIfTrue="1" operator="equal">
      <formula>"IV"</formula>
    </cfRule>
    <cfRule type="cellIs" dxfId="289" priority="216" stopIfTrue="1" operator="equal">
      <formula>"III"</formula>
    </cfRule>
    <cfRule type="cellIs" dxfId="288" priority="217" stopIfTrue="1" operator="equal">
      <formula>"II"</formula>
    </cfRule>
    <cfRule type="cellIs" dxfId="287" priority="218" stopIfTrue="1" operator="equal">
      <formula>"I"</formula>
    </cfRule>
  </conditionalFormatting>
  <conditionalFormatting sqref="U36">
    <cfRule type="cellIs" dxfId="286" priority="213" stopIfTrue="1" operator="equal">
      <formula>"No Aceptable"</formula>
    </cfRule>
    <cfRule type="cellIs" dxfId="285" priority="214" stopIfTrue="1" operator="equal">
      <formula>"Aceptable"</formula>
    </cfRule>
  </conditionalFormatting>
  <conditionalFormatting sqref="U36">
    <cfRule type="cellIs" dxfId="284" priority="212" stopIfTrue="1" operator="equal">
      <formula>"No Aceptable o Aceptable Con Control Especifico"</formula>
    </cfRule>
  </conditionalFormatting>
  <conditionalFormatting sqref="U36">
    <cfRule type="containsText" dxfId="283" priority="211" stopIfTrue="1" operator="containsText" text="Mejorable">
      <formula>NOT(ISERROR(SEARCH("Mejorable",U36)))</formula>
    </cfRule>
  </conditionalFormatting>
  <conditionalFormatting sqref="P39">
    <cfRule type="cellIs" priority="210" stopIfTrue="1" operator="equal">
      <formula>"10, 25, 50, 100"</formula>
    </cfRule>
  </conditionalFormatting>
  <conditionalFormatting sqref="T39">
    <cfRule type="cellIs" dxfId="282" priority="206" stopIfTrue="1" operator="equal">
      <formula>"IV"</formula>
    </cfRule>
    <cfRule type="cellIs" dxfId="281" priority="207" stopIfTrue="1" operator="equal">
      <formula>"III"</formula>
    </cfRule>
    <cfRule type="cellIs" dxfId="280" priority="208" stopIfTrue="1" operator="equal">
      <formula>"II"</formula>
    </cfRule>
    <cfRule type="cellIs" dxfId="279" priority="209" stopIfTrue="1" operator="equal">
      <formula>"I"</formula>
    </cfRule>
  </conditionalFormatting>
  <conditionalFormatting sqref="U39">
    <cfRule type="cellIs" dxfId="278" priority="204" stopIfTrue="1" operator="equal">
      <formula>"No Aceptable"</formula>
    </cfRule>
    <cfRule type="cellIs" dxfId="277" priority="205" stopIfTrue="1" operator="equal">
      <formula>"Aceptable"</formula>
    </cfRule>
  </conditionalFormatting>
  <conditionalFormatting sqref="U39">
    <cfRule type="cellIs" dxfId="276" priority="203" stopIfTrue="1" operator="equal">
      <formula>"No Aceptable o Aceptable Con Control Especifico"</formula>
    </cfRule>
  </conditionalFormatting>
  <conditionalFormatting sqref="U39">
    <cfRule type="containsText" dxfId="275" priority="202" stopIfTrue="1" operator="containsText" text="Mejorable">
      <formula>NOT(ISERROR(SEARCH("Mejorable",U39)))</formula>
    </cfRule>
  </conditionalFormatting>
  <conditionalFormatting sqref="P41">
    <cfRule type="cellIs" priority="201" stopIfTrue="1" operator="equal">
      <formula>"10, 25, 50, 100"</formula>
    </cfRule>
  </conditionalFormatting>
  <conditionalFormatting sqref="T41">
    <cfRule type="cellIs" dxfId="274" priority="197" stopIfTrue="1" operator="equal">
      <formula>"IV"</formula>
    </cfRule>
    <cfRule type="cellIs" dxfId="273" priority="198" stopIfTrue="1" operator="equal">
      <formula>"III"</formula>
    </cfRule>
    <cfRule type="cellIs" dxfId="272" priority="199" stopIfTrue="1" operator="equal">
      <formula>"II"</formula>
    </cfRule>
    <cfRule type="cellIs" dxfId="271" priority="200" stopIfTrue="1" operator="equal">
      <formula>"I"</formula>
    </cfRule>
  </conditionalFormatting>
  <conditionalFormatting sqref="U41">
    <cfRule type="cellIs" dxfId="270" priority="195" stopIfTrue="1" operator="equal">
      <formula>"No Aceptable"</formula>
    </cfRule>
    <cfRule type="cellIs" dxfId="269" priority="196" stopIfTrue="1" operator="equal">
      <formula>"Aceptable"</formula>
    </cfRule>
  </conditionalFormatting>
  <conditionalFormatting sqref="U41">
    <cfRule type="cellIs" dxfId="268" priority="194" stopIfTrue="1" operator="equal">
      <formula>"No Aceptable o Aceptable Con Control Especifico"</formula>
    </cfRule>
  </conditionalFormatting>
  <conditionalFormatting sqref="U41">
    <cfRule type="containsText" dxfId="267" priority="193" stopIfTrue="1" operator="containsText" text="Mejorable">
      <formula>NOT(ISERROR(SEARCH("Mejorable",U41)))</formula>
    </cfRule>
  </conditionalFormatting>
  <conditionalFormatting sqref="P43">
    <cfRule type="cellIs" priority="192" stopIfTrue="1" operator="equal">
      <formula>"10, 25, 50, 100"</formula>
    </cfRule>
  </conditionalFormatting>
  <conditionalFormatting sqref="T43">
    <cfRule type="cellIs" dxfId="266" priority="188" stopIfTrue="1" operator="equal">
      <formula>"IV"</formula>
    </cfRule>
    <cfRule type="cellIs" dxfId="265" priority="189" stopIfTrue="1" operator="equal">
      <formula>"III"</formula>
    </cfRule>
    <cfRule type="cellIs" dxfId="264" priority="190" stopIfTrue="1" operator="equal">
      <formula>"II"</formula>
    </cfRule>
    <cfRule type="cellIs" dxfId="263" priority="191" stopIfTrue="1" operator="equal">
      <formula>"I"</formula>
    </cfRule>
  </conditionalFormatting>
  <conditionalFormatting sqref="U43">
    <cfRule type="cellIs" dxfId="262" priority="186" stopIfTrue="1" operator="equal">
      <formula>"No Aceptable"</formula>
    </cfRule>
    <cfRule type="cellIs" dxfId="261" priority="187" stopIfTrue="1" operator="equal">
      <formula>"Aceptable"</formula>
    </cfRule>
  </conditionalFormatting>
  <conditionalFormatting sqref="U43">
    <cfRule type="cellIs" dxfId="260" priority="185" stopIfTrue="1" operator="equal">
      <formula>"No Aceptable o Aceptable Con Control Especifico"</formula>
    </cfRule>
  </conditionalFormatting>
  <conditionalFormatting sqref="U42">
    <cfRule type="containsText" dxfId="259" priority="175" stopIfTrue="1" operator="containsText" text="Mejorable">
      <formula>NOT(ISERROR(SEARCH("Mejorable",U42)))</formula>
    </cfRule>
  </conditionalFormatting>
  <conditionalFormatting sqref="P42">
    <cfRule type="cellIs" priority="183" stopIfTrue="1" operator="equal">
      <formula>"10, 25, 50, 100"</formula>
    </cfRule>
  </conditionalFormatting>
  <conditionalFormatting sqref="T42">
    <cfRule type="cellIs" dxfId="258" priority="179" stopIfTrue="1" operator="equal">
      <formula>"IV"</formula>
    </cfRule>
    <cfRule type="cellIs" dxfId="257" priority="180" stopIfTrue="1" operator="equal">
      <formula>"III"</formula>
    </cfRule>
    <cfRule type="cellIs" dxfId="256" priority="181" stopIfTrue="1" operator="equal">
      <formula>"II"</formula>
    </cfRule>
    <cfRule type="cellIs" dxfId="255" priority="182" stopIfTrue="1" operator="equal">
      <formula>"I"</formula>
    </cfRule>
  </conditionalFormatting>
  <conditionalFormatting sqref="U42">
    <cfRule type="cellIs" dxfId="254" priority="177" stopIfTrue="1" operator="equal">
      <formula>"No Aceptable"</formula>
    </cfRule>
    <cfRule type="cellIs" dxfId="253" priority="178" stopIfTrue="1" operator="equal">
      <formula>"Aceptable"</formula>
    </cfRule>
  </conditionalFormatting>
  <conditionalFormatting sqref="U42">
    <cfRule type="cellIs" dxfId="252" priority="176" stopIfTrue="1" operator="equal">
      <formula>"No Aceptable o Aceptable Con Control Especifico"</formula>
    </cfRule>
  </conditionalFormatting>
  <conditionalFormatting sqref="P46:P47 P49:P50 P52 P56:P57">
    <cfRule type="cellIs" priority="174" stopIfTrue="1" operator="equal">
      <formula>"10, 25, 50, 100"</formula>
    </cfRule>
  </conditionalFormatting>
  <conditionalFormatting sqref="T46:T47 T49:T50 T52 T56:T57">
    <cfRule type="cellIs" dxfId="251" priority="170" stopIfTrue="1" operator="equal">
      <formula>"IV"</formula>
    </cfRule>
    <cfRule type="cellIs" dxfId="250" priority="171" stopIfTrue="1" operator="equal">
      <formula>"III"</formula>
    </cfRule>
    <cfRule type="cellIs" dxfId="249" priority="172" stopIfTrue="1" operator="equal">
      <formula>"II"</formula>
    </cfRule>
    <cfRule type="cellIs" dxfId="248" priority="173" stopIfTrue="1" operator="equal">
      <formula>"I"</formula>
    </cfRule>
  </conditionalFormatting>
  <conditionalFormatting sqref="U46:U47 U49:U50 U52 U56:U57">
    <cfRule type="cellIs" dxfId="247" priority="168" stopIfTrue="1" operator="equal">
      <formula>"No Aceptable"</formula>
    </cfRule>
    <cfRule type="cellIs" dxfId="246" priority="169" stopIfTrue="1" operator="equal">
      <formula>"Aceptable"</formula>
    </cfRule>
  </conditionalFormatting>
  <conditionalFormatting sqref="U46:U47 U49:U50 U52 U56:U57">
    <cfRule type="cellIs" dxfId="245" priority="167" stopIfTrue="1" operator="equal">
      <formula>"No Aceptable o Aceptable Con Control Especifico"</formula>
    </cfRule>
  </conditionalFormatting>
  <conditionalFormatting sqref="U46:U47 U49:U50 U52 U56:U57">
    <cfRule type="containsText" dxfId="244" priority="166" stopIfTrue="1" operator="containsText" text="Mejorable">
      <formula>NOT(ISERROR(SEARCH("Mejorable",U46)))</formula>
    </cfRule>
  </conditionalFormatting>
  <conditionalFormatting sqref="P48">
    <cfRule type="cellIs" priority="165" stopIfTrue="1" operator="equal">
      <formula>"10, 25, 50, 100"</formula>
    </cfRule>
  </conditionalFormatting>
  <conditionalFormatting sqref="T48">
    <cfRule type="cellIs" dxfId="243" priority="161" stopIfTrue="1" operator="equal">
      <formula>"IV"</formula>
    </cfRule>
    <cfRule type="cellIs" dxfId="242" priority="162" stopIfTrue="1" operator="equal">
      <formula>"III"</formula>
    </cfRule>
    <cfRule type="cellIs" dxfId="241" priority="163" stopIfTrue="1" operator="equal">
      <formula>"II"</formula>
    </cfRule>
    <cfRule type="cellIs" dxfId="240" priority="164" stopIfTrue="1" operator="equal">
      <formula>"I"</formula>
    </cfRule>
  </conditionalFormatting>
  <conditionalFormatting sqref="U48">
    <cfRule type="cellIs" dxfId="239" priority="159" stopIfTrue="1" operator="equal">
      <formula>"No Aceptable"</formula>
    </cfRule>
    <cfRule type="cellIs" dxfId="238" priority="160" stopIfTrue="1" operator="equal">
      <formula>"Aceptable"</formula>
    </cfRule>
  </conditionalFormatting>
  <conditionalFormatting sqref="U48">
    <cfRule type="cellIs" dxfId="237" priority="158" stopIfTrue="1" operator="equal">
      <formula>"No Aceptable o Aceptable Con Control Especifico"</formula>
    </cfRule>
  </conditionalFormatting>
  <conditionalFormatting sqref="U48">
    <cfRule type="containsText" dxfId="236" priority="157" stopIfTrue="1" operator="containsText" text="Mejorable">
      <formula>NOT(ISERROR(SEARCH("Mejorable",U48)))</formula>
    </cfRule>
  </conditionalFormatting>
  <conditionalFormatting sqref="P51">
    <cfRule type="cellIs" priority="156" stopIfTrue="1" operator="equal">
      <formula>"10, 25, 50, 100"</formula>
    </cfRule>
  </conditionalFormatting>
  <conditionalFormatting sqref="T51">
    <cfRule type="cellIs" dxfId="235" priority="152" stopIfTrue="1" operator="equal">
      <formula>"IV"</formula>
    </cfRule>
    <cfRule type="cellIs" dxfId="234" priority="153" stopIfTrue="1" operator="equal">
      <formula>"III"</formula>
    </cfRule>
    <cfRule type="cellIs" dxfId="233" priority="154" stopIfTrue="1" operator="equal">
      <formula>"II"</formula>
    </cfRule>
    <cfRule type="cellIs" dxfId="232" priority="155" stopIfTrue="1" operator="equal">
      <formula>"I"</formula>
    </cfRule>
  </conditionalFormatting>
  <conditionalFormatting sqref="U51">
    <cfRule type="cellIs" dxfId="231" priority="150" stopIfTrue="1" operator="equal">
      <formula>"No Aceptable"</formula>
    </cfRule>
    <cfRule type="cellIs" dxfId="230" priority="151" stopIfTrue="1" operator="equal">
      <formula>"Aceptable"</formula>
    </cfRule>
  </conditionalFormatting>
  <conditionalFormatting sqref="U51">
    <cfRule type="cellIs" dxfId="229" priority="149" stopIfTrue="1" operator="equal">
      <formula>"No Aceptable o Aceptable Con Control Especifico"</formula>
    </cfRule>
  </conditionalFormatting>
  <conditionalFormatting sqref="U51">
    <cfRule type="containsText" dxfId="228" priority="148" stopIfTrue="1" operator="containsText" text="Mejorable">
      <formula>NOT(ISERROR(SEARCH("Mejorable",U51)))</formula>
    </cfRule>
  </conditionalFormatting>
  <conditionalFormatting sqref="P53">
    <cfRule type="cellIs" priority="147" stopIfTrue="1" operator="equal">
      <formula>"10, 25, 50, 100"</formula>
    </cfRule>
  </conditionalFormatting>
  <conditionalFormatting sqref="T53">
    <cfRule type="cellIs" dxfId="227" priority="143" stopIfTrue="1" operator="equal">
      <formula>"IV"</formula>
    </cfRule>
    <cfRule type="cellIs" dxfId="226" priority="144" stopIfTrue="1" operator="equal">
      <formula>"III"</formula>
    </cfRule>
    <cfRule type="cellIs" dxfId="225" priority="145" stopIfTrue="1" operator="equal">
      <formula>"II"</formula>
    </cfRule>
    <cfRule type="cellIs" dxfId="224" priority="146" stopIfTrue="1" operator="equal">
      <formula>"I"</formula>
    </cfRule>
  </conditionalFormatting>
  <conditionalFormatting sqref="U53">
    <cfRule type="cellIs" dxfId="223" priority="141" stopIfTrue="1" operator="equal">
      <formula>"No Aceptable"</formula>
    </cfRule>
    <cfRule type="cellIs" dxfId="222" priority="142" stopIfTrue="1" operator="equal">
      <formula>"Aceptable"</formula>
    </cfRule>
  </conditionalFormatting>
  <conditionalFormatting sqref="U53">
    <cfRule type="cellIs" dxfId="221" priority="140" stopIfTrue="1" operator="equal">
      <formula>"No Aceptable o Aceptable Con Control Especifico"</formula>
    </cfRule>
  </conditionalFormatting>
  <conditionalFormatting sqref="U53">
    <cfRule type="containsText" dxfId="220" priority="139" stopIfTrue="1" operator="containsText" text="Mejorable">
      <formula>NOT(ISERROR(SEARCH("Mejorable",U53)))</formula>
    </cfRule>
  </conditionalFormatting>
  <conditionalFormatting sqref="P55">
    <cfRule type="cellIs" priority="138" stopIfTrue="1" operator="equal">
      <formula>"10, 25, 50, 100"</formula>
    </cfRule>
  </conditionalFormatting>
  <conditionalFormatting sqref="T55">
    <cfRule type="cellIs" dxfId="219" priority="134" stopIfTrue="1" operator="equal">
      <formula>"IV"</formula>
    </cfRule>
    <cfRule type="cellIs" dxfId="218" priority="135" stopIfTrue="1" operator="equal">
      <formula>"III"</formula>
    </cfRule>
    <cfRule type="cellIs" dxfId="217" priority="136" stopIfTrue="1" operator="equal">
      <formula>"II"</formula>
    </cfRule>
    <cfRule type="cellIs" dxfId="216" priority="137" stopIfTrue="1" operator="equal">
      <formula>"I"</formula>
    </cfRule>
  </conditionalFormatting>
  <conditionalFormatting sqref="U55">
    <cfRule type="cellIs" dxfId="215" priority="132" stopIfTrue="1" operator="equal">
      <formula>"No Aceptable"</formula>
    </cfRule>
    <cfRule type="cellIs" dxfId="214" priority="133" stopIfTrue="1" operator="equal">
      <formula>"Aceptable"</formula>
    </cfRule>
  </conditionalFormatting>
  <conditionalFormatting sqref="U55">
    <cfRule type="cellIs" dxfId="213" priority="131" stopIfTrue="1" operator="equal">
      <formula>"No Aceptable o Aceptable Con Control Especifico"</formula>
    </cfRule>
  </conditionalFormatting>
  <conditionalFormatting sqref="P54">
    <cfRule type="cellIs" priority="129" stopIfTrue="1" operator="equal">
      <formula>"10, 25, 50, 100"</formula>
    </cfRule>
  </conditionalFormatting>
  <conditionalFormatting sqref="T54">
    <cfRule type="cellIs" dxfId="212" priority="125" stopIfTrue="1" operator="equal">
      <formula>"IV"</formula>
    </cfRule>
    <cfRule type="cellIs" dxfId="211" priority="126" stopIfTrue="1" operator="equal">
      <formula>"III"</formula>
    </cfRule>
    <cfRule type="cellIs" dxfId="210" priority="127" stopIfTrue="1" operator="equal">
      <formula>"II"</formula>
    </cfRule>
    <cfRule type="cellIs" dxfId="209" priority="128" stopIfTrue="1" operator="equal">
      <formula>"I"</formula>
    </cfRule>
  </conditionalFormatting>
  <conditionalFormatting sqref="U54">
    <cfRule type="cellIs" dxfId="208" priority="123" stopIfTrue="1" operator="equal">
      <formula>"No Aceptable"</formula>
    </cfRule>
    <cfRule type="cellIs" dxfId="207" priority="124" stopIfTrue="1" operator="equal">
      <formula>"Aceptable"</formula>
    </cfRule>
  </conditionalFormatting>
  <conditionalFormatting sqref="U54">
    <cfRule type="cellIs" dxfId="206" priority="122" stopIfTrue="1" operator="equal">
      <formula>"No Aceptable o Aceptable Con Control Especifico"</formula>
    </cfRule>
  </conditionalFormatting>
  <conditionalFormatting sqref="U104:U105">
    <cfRule type="containsText" dxfId="205" priority="110" operator="containsText" text="No Aceptable o Aceptable con Control Especifico">
      <formula>NOT(ISERROR(SEARCH("No Aceptable o Aceptable con Control Especifico",U104)))</formula>
    </cfRule>
    <cfRule type="containsText" dxfId="204" priority="111" operator="containsText" text="No Aceptable">
      <formula>NOT(ISERROR(SEARCH("No Aceptable",U104)))</formula>
    </cfRule>
    <cfRule type="containsText" dxfId="203" priority="112" operator="containsText" text="No Aceptable o Aceptable con Control Especifico">
      <formula>NOT(ISERROR(SEARCH("No Aceptable o Aceptable con Control Especifico",U104)))</formula>
    </cfRule>
  </conditionalFormatting>
  <conditionalFormatting sqref="T104:T105">
    <cfRule type="cellIs" dxfId="202" priority="109" operator="equal">
      <formula>"II"</formula>
    </cfRule>
  </conditionalFormatting>
  <conditionalFormatting sqref="P58:P59 P61:P62 P64:P66">
    <cfRule type="cellIs" priority="108" stopIfTrue="1" operator="equal">
      <formula>"10, 25, 50, 100"</formula>
    </cfRule>
  </conditionalFormatting>
  <conditionalFormatting sqref="T58:T59 T61:T62 T64:T66">
    <cfRule type="cellIs" dxfId="201" priority="104" stopIfTrue="1" operator="equal">
      <formula>"IV"</formula>
    </cfRule>
    <cfRule type="cellIs" dxfId="200" priority="105" stopIfTrue="1" operator="equal">
      <formula>"III"</formula>
    </cfRule>
    <cfRule type="cellIs" dxfId="199" priority="106" stopIfTrue="1" operator="equal">
      <formula>"II"</formula>
    </cfRule>
    <cfRule type="cellIs" dxfId="198" priority="107" stopIfTrue="1" operator="equal">
      <formula>"I"</formula>
    </cfRule>
  </conditionalFormatting>
  <conditionalFormatting sqref="U58:U59 U61:U62 U64:U66">
    <cfRule type="cellIs" dxfId="197" priority="102" stopIfTrue="1" operator="equal">
      <formula>"No Aceptable"</formula>
    </cfRule>
    <cfRule type="cellIs" dxfId="196" priority="103" stopIfTrue="1" operator="equal">
      <formula>"Aceptable"</formula>
    </cfRule>
  </conditionalFormatting>
  <conditionalFormatting sqref="U58:U59 U61:U62 U64:U66">
    <cfRule type="cellIs" dxfId="195" priority="101" stopIfTrue="1" operator="equal">
      <formula>"No Aceptable o Aceptable Con Control Especifico"</formula>
    </cfRule>
  </conditionalFormatting>
  <conditionalFormatting sqref="U58:U59 U61:U62 U64:U66">
    <cfRule type="containsText" dxfId="194" priority="100" stopIfTrue="1" operator="containsText" text="Mejorable">
      <formula>NOT(ISERROR(SEARCH("Mejorable",U58)))</formula>
    </cfRule>
  </conditionalFormatting>
  <conditionalFormatting sqref="P60">
    <cfRule type="cellIs" priority="99" stopIfTrue="1" operator="equal">
      <formula>"10, 25, 50, 100"</formula>
    </cfRule>
  </conditionalFormatting>
  <conditionalFormatting sqref="T60">
    <cfRule type="cellIs" dxfId="193" priority="95" stopIfTrue="1" operator="equal">
      <formula>"IV"</formula>
    </cfRule>
    <cfRule type="cellIs" dxfId="192" priority="96" stopIfTrue="1" operator="equal">
      <formula>"III"</formula>
    </cfRule>
    <cfRule type="cellIs" dxfId="191" priority="97" stopIfTrue="1" operator="equal">
      <formula>"II"</formula>
    </cfRule>
    <cfRule type="cellIs" dxfId="190" priority="98" stopIfTrue="1" operator="equal">
      <formula>"I"</formula>
    </cfRule>
  </conditionalFormatting>
  <conditionalFormatting sqref="U60">
    <cfRule type="cellIs" dxfId="189" priority="93" stopIfTrue="1" operator="equal">
      <formula>"No Aceptable"</formula>
    </cfRule>
    <cfRule type="cellIs" dxfId="188" priority="94" stopIfTrue="1" operator="equal">
      <formula>"Aceptable"</formula>
    </cfRule>
  </conditionalFormatting>
  <conditionalFormatting sqref="U60">
    <cfRule type="cellIs" dxfId="187" priority="92" stopIfTrue="1" operator="equal">
      <formula>"No Aceptable o Aceptable Con Control Especifico"</formula>
    </cfRule>
  </conditionalFormatting>
  <conditionalFormatting sqref="U60">
    <cfRule type="containsText" dxfId="186" priority="91" stopIfTrue="1" operator="containsText" text="Mejorable">
      <formula>NOT(ISERROR(SEARCH("Mejorable",U60)))</formula>
    </cfRule>
  </conditionalFormatting>
  <conditionalFormatting sqref="P63">
    <cfRule type="cellIs" priority="90" stopIfTrue="1" operator="equal">
      <formula>"10, 25, 50, 100"</formula>
    </cfRule>
  </conditionalFormatting>
  <conditionalFormatting sqref="T63">
    <cfRule type="cellIs" dxfId="185" priority="86" stopIfTrue="1" operator="equal">
      <formula>"IV"</formula>
    </cfRule>
    <cfRule type="cellIs" dxfId="184" priority="87" stopIfTrue="1" operator="equal">
      <formula>"III"</formula>
    </cfRule>
    <cfRule type="cellIs" dxfId="183" priority="88" stopIfTrue="1" operator="equal">
      <formula>"II"</formula>
    </cfRule>
    <cfRule type="cellIs" dxfId="182" priority="89" stopIfTrue="1" operator="equal">
      <formula>"I"</formula>
    </cfRule>
  </conditionalFormatting>
  <conditionalFormatting sqref="U63">
    <cfRule type="cellIs" dxfId="181" priority="84" stopIfTrue="1" operator="equal">
      <formula>"No Aceptable"</formula>
    </cfRule>
    <cfRule type="cellIs" dxfId="180" priority="85" stopIfTrue="1" operator="equal">
      <formula>"Aceptable"</formula>
    </cfRule>
  </conditionalFormatting>
  <conditionalFormatting sqref="U63">
    <cfRule type="cellIs" dxfId="179" priority="83" stopIfTrue="1" operator="equal">
      <formula>"No Aceptable o Aceptable Con Control Especifico"</formula>
    </cfRule>
  </conditionalFormatting>
  <conditionalFormatting sqref="U63">
    <cfRule type="containsText" dxfId="178" priority="82" stopIfTrue="1" operator="containsText" text="Mejorable">
      <formula>NOT(ISERROR(SEARCH("Mejorable",U63)))</formula>
    </cfRule>
  </conditionalFormatting>
  <conditionalFormatting sqref="P67:P70 P72:P74">
    <cfRule type="cellIs" priority="81" stopIfTrue="1" operator="equal">
      <formula>"10, 25, 50, 100"</formula>
    </cfRule>
  </conditionalFormatting>
  <conditionalFormatting sqref="T67:T70 T72:T74">
    <cfRule type="cellIs" dxfId="177" priority="77" stopIfTrue="1" operator="equal">
      <formula>"IV"</formula>
    </cfRule>
    <cfRule type="cellIs" dxfId="176" priority="78" stopIfTrue="1" operator="equal">
      <formula>"III"</formula>
    </cfRule>
    <cfRule type="cellIs" dxfId="175" priority="79" stopIfTrue="1" operator="equal">
      <formula>"II"</formula>
    </cfRule>
    <cfRule type="cellIs" dxfId="174" priority="80" stopIfTrue="1" operator="equal">
      <formula>"I"</formula>
    </cfRule>
  </conditionalFormatting>
  <conditionalFormatting sqref="U67:U70 U72:U74">
    <cfRule type="cellIs" dxfId="173" priority="75" stopIfTrue="1" operator="equal">
      <formula>"No Aceptable"</formula>
    </cfRule>
    <cfRule type="cellIs" dxfId="172" priority="76" stopIfTrue="1" operator="equal">
      <formula>"Aceptable"</formula>
    </cfRule>
  </conditionalFormatting>
  <conditionalFormatting sqref="U67:U70 U72:U74">
    <cfRule type="cellIs" dxfId="171" priority="74" stopIfTrue="1" operator="equal">
      <formula>"No Aceptable o Aceptable Con Control Especifico"</formula>
    </cfRule>
  </conditionalFormatting>
  <conditionalFormatting sqref="U67:U70 U72:U74">
    <cfRule type="containsText" dxfId="170" priority="73" stopIfTrue="1" operator="containsText" text="Mejorable">
      <formula>NOT(ISERROR(SEARCH("Mejorable",U67)))</formula>
    </cfRule>
  </conditionalFormatting>
  <conditionalFormatting sqref="P71">
    <cfRule type="cellIs" priority="72" stopIfTrue="1" operator="equal">
      <formula>"10, 25, 50, 100"</formula>
    </cfRule>
  </conditionalFormatting>
  <conditionalFormatting sqref="T71">
    <cfRule type="cellIs" dxfId="169" priority="68" stopIfTrue="1" operator="equal">
      <formula>"IV"</formula>
    </cfRule>
    <cfRule type="cellIs" dxfId="168" priority="69" stopIfTrue="1" operator="equal">
      <formula>"III"</formula>
    </cfRule>
    <cfRule type="cellIs" dxfId="167" priority="70" stopIfTrue="1" operator="equal">
      <formula>"II"</formula>
    </cfRule>
    <cfRule type="cellIs" dxfId="166" priority="71" stopIfTrue="1" operator="equal">
      <formula>"I"</formula>
    </cfRule>
  </conditionalFormatting>
  <conditionalFormatting sqref="U71">
    <cfRule type="cellIs" dxfId="165" priority="66" stopIfTrue="1" operator="equal">
      <formula>"No Aceptable"</formula>
    </cfRule>
    <cfRule type="cellIs" dxfId="164" priority="67" stopIfTrue="1" operator="equal">
      <formula>"Aceptable"</formula>
    </cfRule>
  </conditionalFormatting>
  <conditionalFormatting sqref="U71">
    <cfRule type="cellIs" dxfId="163" priority="65" stopIfTrue="1" operator="equal">
      <formula>"No Aceptable o Aceptable Con Control Especifico"</formula>
    </cfRule>
  </conditionalFormatting>
  <conditionalFormatting sqref="U71">
    <cfRule type="containsText" dxfId="162" priority="64" stopIfTrue="1" operator="containsText" text="Mejorable">
      <formula>NOT(ISERROR(SEARCH("Mejorable",U71)))</formula>
    </cfRule>
  </conditionalFormatting>
  <conditionalFormatting sqref="P75:P76 P78:P79 P81:P83">
    <cfRule type="cellIs" priority="63" stopIfTrue="1" operator="equal">
      <formula>"10, 25, 50, 100"</formula>
    </cfRule>
  </conditionalFormatting>
  <conditionalFormatting sqref="T75:T76 T78:T79 T81:T83">
    <cfRule type="cellIs" dxfId="161" priority="59" stopIfTrue="1" operator="equal">
      <formula>"IV"</formula>
    </cfRule>
    <cfRule type="cellIs" dxfId="160" priority="60" stopIfTrue="1" operator="equal">
      <formula>"III"</formula>
    </cfRule>
    <cfRule type="cellIs" dxfId="159" priority="61" stopIfTrue="1" operator="equal">
      <formula>"II"</formula>
    </cfRule>
    <cfRule type="cellIs" dxfId="158" priority="62" stopIfTrue="1" operator="equal">
      <formula>"I"</formula>
    </cfRule>
  </conditionalFormatting>
  <conditionalFormatting sqref="U75:U76 U78:U79 U81:U83">
    <cfRule type="cellIs" dxfId="157" priority="57" stopIfTrue="1" operator="equal">
      <formula>"No Aceptable"</formula>
    </cfRule>
    <cfRule type="cellIs" dxfId="156" priority="58" stopIfTrue="1" operator="equal">
      <formula>"Aceptable"</formula>
    </cfRule>
  </conditionalFormatting>
  <conditionalFormatting sqref="U75:U76 U78:U79 U81:U83">
    <cfRule type="cellIs" dxfId="155" priority="56" stopIfTrue="1" operator="equal">
      <formula>"No Aceptable o Aceptable Con Control Especifico"</formula>
    </cfRule>
  </conditionalFormatting>
  <conditionalFormatting sqref="U75:U76 U78:U79 U81:U83">
    <cfRule type="containsText" dxfId="154" priority="55" stopIfTrue="1" operator="containsText" text="Mejorable">
      <formula>NOT(ISERROR(SEARCH("Mejorable",U75)))</formula>
    </cfRule>
  </conditionalFormatting>
  <conditionalFormatting sqref="P77">
    <cfRule type="cellIs" priority="54" stopIfTrue="1" operator="equal">
      <formula>"10, 25, 50, 100"</formula>
    </cfRule>
  </conditionalFormatting>
  <conditionalFormatting sqref="T77">
    <cfRule type="cellIs" dxfId="153" priority="50" stopIfTrue="1" operator="equal">
      <formula>"IV"</formula>
    </cfRule>
    <cfRule type="cellIs" dxfId="152" priority="51" stopIfTrue="1" operator="equal">
      <formula>"III"</formula>
    </cfRule>
    <cfRule type="cellIs" dxfId="151" priority="52" stopIfTrue="1" operator="equal">
      <formula>"II"</formula>
    </cfRule>
    <cfRule type="cellIs" dxfId="150" priority="53" stopIfTrue="1" operator="equal">
      <formula>"I"</formula>
    </cfRule>
  </conditionalFormatting>
  <conditionalFormatting sqref="U77">
    <cfRule type="cellIs" dxfId="149" priority="48" stopIfTrue="1" operator="equal">
      <formula>"No Aceptable"</formula>
    </cfRule>
    <cfRule type="cellIs" dxfId="148" priority="49" stopIfTrue="1" operator="equal">
      <formula>"Aceptable"</formula>
    </cfRule>
  </conditionalFormatting>
  <conditionalFormatting sqref="U77">
    <cfRule type="cellIs" dxfId="147" priority="47" stopIfTrue="1" operator="equal">
      <formula>"No Aceptable o Aceptable Con Control Especifico"</formula>
    </cfRule>
  </conditionalFormatting>
  <conditionalFormatting sqref="U77">
    <cfRule type="containsText" dxfId="146" priority="46" stopIfTrue="1" operator="containsText" text="Mejorable">
      <formula>NOT(ISERROR(SEARCH("Mejorable",U77)))</formula>
    </cfRule>
  </conditionalFormatting>
  <conditionalFormatting sqref="P80">
    <cfRule type="cellIs" priority="45" stopIfTrue="1" operator="equal">
      <formula>"10, 25, 50, 100"</formula>
    </cfRule>
  </conditionalFormatting>
  <conditionalFormatting sqref="T80">
    <cfRule type="cellIs" dxfId="145" priority="41" stopIfTrue="1" operator="equal">
      <formula>"IV"</formula>
    </cfRule>
    <cfRule type="cellIs" dxfId="144" priority="42" stopIfTrue="1" operator="equal">
      <formula>"III"</formula>
    </cfRule>
    <cfRule type="cellIs" dxfId="143" priority="43" stopIfTrue="1" operator="equal">
      <formula>"II"</formula>
    </cfRule>
    <cfRule type="cellIs" dxfId="142" priority="44" stopIfTrue="1" operator="equal">
      <formula>"I"</formula>
    </cfRule>
  </conditionalFormatting>
  <conditionalFormatting sqref="U80">
    <cfRule type="cellIs" dxfId="141" priority="39" stopIfTrue="1" operator="equal">
      <formula>"No Aceptable"</formula>
    </cfRule>
    <cfRule type="cellIs" dxfId="140" priority="40" stopIfTrue="1" operator="equal">
      <formula>"Aceptable"</formula>
    </cfRule>
  </conditionalFormatting>
  <conditionalFormatting sqref="U80">
    <cfRule type="cellIs" dxfId="139" priority="38" stopIfTrue="1" operator="equal">
      <formula>"No Aceptable o Aceptable Con Control Especifico"</formula>
    </cfRule>
  </conditionalFormatting>
  <conditionalFormatting sqref="P84">
    <cfRule type="cellIs" priority="36" stopIfTrue="1" operator="equal">
      <formula>"10, 25, 50, 100"</formula>
    </cfRule>
  </conditionalFormatting>
  <conditionalFormatting sqref="T84">
    <cfRule type="cellIs" dxfId="138" priority="32" stopIfTrue="1" operator="equal">
      <formula>"IV"</formula>
    </cfRule>
    <cfRule type="cellIs" dxfId="137" priority="33" stopIfTrue="1" operator="equal">
      <formula>"III"</formula>
    </cfRule>
    <cfRule type="cellIs" dxfId="136" priority="34" stopIfTrue="1" operator="equal">
      <formula>"II"</formula>
    </cfRule>
    <cfRule type="cellIs" dxfId="135" priority="35" stopIfTrue="1" operator="equal">
      <formula>"I"</formula>
    </cfRule>
  </conditionalFormatting>
  <conditionalFormatting sqref="U84">
    <cfRule type="cellIs" dxfId="134" priority="30" stopIfTrue="1" operator="equal">
      <formula>"No Aceptable"</formula>
    </cfRule>
    <cfRule type="cellIs" dxfId="133" priority="31" stopIfTrue="1" operator="equal">
      <formula>"Aceptable"</formula>
    </cfRule>
  </conditionalFormatting>
  <conditionalFormatting sqref="U84">
    <cfRule type="cellIs" dxfId="132" priority="29" stopIfTrue="1" operator="equal">
      <formula>"No Aceptable o Aceptable Con Control Especifico"</formula>
    </cfRule>
  </conditionalFormatting>
  <conditionalFormatting sqref="U84">
    <cfRule type="containsText" dxfId="131" priority="28" stopIfTrue="1" operator="containsText" text="Mejorable">
      <formula>NOT(ISERROR(SEARCH("Mejorable",U84)))</formula>
    </cfRule>
  </conditionalFormatting>
  <conditionalFormatting sqref="P85:P86 P88:P89 P91:P93">
    <cfRule type="cellIs" priority="27" stopIfTrue="1" operator="equal">
      <formula>"10, 25, 50, 100"</formula>
    </cfRule>
  </conditionalFormatting>
  <conditionalFormatting sqref="T85:T86 T88:T89 T91:T93">
    <cfRule type="cellIs" dxfId="130" priority="23" stopIfTrue="1" operator="equal">
      <formula>"IV"</formula>
    </cfRule>
    <cfRule type="cellIs" dxfId="129" priority="24" stopIfTrue="1" operator="equal">
      <formula>"III"</formula>
    </cfRule>
    <cfRule type="cellIs" dxfId="128" priority="25" stopIfTrue="1" operator="equal">
      <formula>"II"</formula>
    </cfRule>
    <cfRule type="cellIs" dxfId="127" priority="26" stopIfTrue="1" operator="equal">
      <formula>"I"</formula>
    </cfRule>
  </conditionalFormatting>
  <conditionalFormatting sqref="U85:U86 U88:U89 U91:U93">
    <cfRule type="cellIs" dxfId="126" priority="21" stopIfTrue="1" operator="equal">
      <formula>"No Aceptable"</formula>
    </cfRule>
    <cfRule type="cellIs" dxfId="125" priority="22" stopIfTrue="1" operator="equal">
      <formula>"Aceptable"</formula>
    </cfRule>
  </conditionalFormatting>
  <conditionalFormatting sqref="U85:U86 U88:U89 U91:U93">
    <cfRule type="cellIs" dxfId="124" priority="20" stopIfTrue="1" operator="equal">
      <formula>"No Aceptable o Aceptable Con Control Especifico"</formula>
    </cfRule>
  </conditionalFormatting>
  <conditionalFormatting sqref="U85:U86 U88:U89 U91:U93">
    <cfRule type="containsText" dxfId="123" priority="19" stopIfTrue="1" operator="containsText" text="Mejorable">
      <formula>NOT(ISERROR(SEARCH("Mejorable",U85)))</formula>
    </cfRule>
  </conditionalFormatting>
  <conditionalFormatting sqref="P87">
    <cfRule type="cellIs" priority="18" stopIfTrue="1" operator="equal">
      <formula>"10, 25, 50, 100"</formula>
    </cfRule>
  </conditionalFormatting>
  <conditionalFormatting sqref="T87">
    <cfRule type="cellIs" dxfId="122" priority="14" stopIfTrue="1" operator="equal">
      <formula>"IV"</formula>
    </cfRule>
    <cfRule type="cellIs" dxfId="121" priority="15" stopIfTrue="1" operator="equal">
      <formula>"III"</formula>
    </cfRule>
    <cfRule type="cellIs" dxfId="120" priority="16" stopIfTrue="1" operator="equal">
      <formula>"II"</formula>
    </cfRule>
    <cfRule type="cellIs" dxfId="119" priority="17" stopIfTrue="1" operator="equal">
      <formula>"I"</formula>
    </cfRule>
  </conditionalFormatting>
  <conditionalFormatting sqref="U87">
    <cfRule type="cellIs" dxfId="118" priority="12" stopIfTrue="1" operator="equal">
      <formula>"No Aceptable"</formula>
    </cfRule>
    <cfRule type="cellIs" dxfId="117" priority="13" stopIfTrue="1" operator="equal">
      <formula>"Aceptable"</formula>
    </cfRule>
  </conditionalFormatting>
  <conditionalFormatting sqref="U87">
    <cfRule type="cellIs" dxfId="116" priority="11" stopIfTrue="1" operator="equal">
      <formula>"No Aceptable o Aceptable Con Control Especifico"</formula>
    </cfRule>
  </conditionalFormatting>
  <conditionalFormatting sqref="U87">
    <cfRule type="containsText" dxfId="115" priority="10" stopIfTrue="1" operator="containsText" text="Mejorable">
      <formula>NOT(ISERROR(SEARCH("Mejorable",U87)))</formula>
    </cfRule>
  </conditionalFormatting>
  <conditionalFormatting sqref="P90">
    <cfRule type="cellIs" priority="9" stopIfTrue="1" operator="equal">
      <formula>"10, 25, 50, 100"</formula>
    </cfRule>
  </conditionalFormatting>
  <conditionalFormatting sqref="T90">
    <cfRule type="cellIs" dxfId="114" priority="5" stopIfTrue="1" operator="equal">
      <formula>"IV"</formula>
    </cfRule>
    <cfRule type="cellIs" dxfId="113" priority="6" stopIfTrue="1" operator="equal">
      <formula>"III"</formula>
    </cfRule>
    <cfRule type="cellIs" dxfId="112" priority="7" stopIfTrue="1" operator="equal">
      <formula>"II"</formula>
    </cfRule>
    <cfRule type="cellIs" dxfId="111" priority="8" stopIfTrue="1" operator="equal">
      <formula>"I"</formula>
    </cfRule>
  </conditionalFormatting>
  <conditionalFormatting sqref="U90">
    <cfRule type="cellIs" dxfId="110" priority="3" stopIfTrue="1" operator="equal">
      <formula>"No Aceptable"</formula>
    </cfRule>
    <cfRule type="cellIs" dxfId="109" priority="4" stopIfTrue="1" operator="equal">
      <formula>"Aceptable"</formula>
    </cfRule>
  </conditionalFormatting>
  <conditionalFormatting sqref="U90">
    <cfRule type="cellIs" dxfId="108" priority="2" stopIfTrue="1" operator="equal">
      <formula>"No Aceptable o Aceptable Con Control Especifico"</formula>
    </cfRule>
  </conditionalFormatting>
  <dataValidations disablePrompts="1" count="2">
    <dataValidation type="whole" allowBlank="1" showInputMessage="1" showErrorMessage="1" prompt="1 Esporadica (EE)_x000a_2 Ocasional (EO)_x000a_3 Frecuente (EF)_x000a_4 continua (EC)" sqref="O11:O9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94">
      <formula1>10</formula1>
      <formula2>100</formula2>
    </dataValidation>
  </dataValidations>
  <pageMargins left="0.7" right="0.7" top="0.75" bottom="0.75" header="0.3" footer="0.3"/>
  <pageSetup orientation="portrait" r:id="rId1"/>
  <ignoredErrors>
    <ignoredError sqref="G94 J94 C94 W94 AB94 L94 M94" evalError="1"/>
    <ignoredError sqref="D94" evalError="1" unlockedFormula="1"/>
  </ignoredErrors>
  <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PELIGROS!$A$2:$A$445</xm:f>
          </x14:formula1>
          <xm:sqref>H19 H30 H42 H54 H84 H94</xm:sqref>
        </x14:dataValidation>
        <x14:dataValidation type="list" allowBlank="1" showInputMessage="1" showErrorMessage="1">
          <x14:formula1>
            <xm:f>[1]Hoja2!#REF!</xm:f>
          </x14:formula1>
          <xm:sqref>E11 E22</xm:sqref>
        </x14:dataValidation>
        <x14:dataValidation type="list" allowBlank="1" showInputMessage="1" showErrorMessage="1">
          <x14:formula1>
            <xm:f>[1]Hoja1!#REF!</xm:f>
          </x14:formula1>
          <xm:sqref>H11:H18 H28 H32:H38 H40 H44:H50 H52 H56:H62 H64:H70 H72:H79 H91:H93 H85:H89 H81:H83 H20:H26</xm:sqref>
        </x14:dataValidation>
        <x14:dataValidation type="list" allowBlank="1" showInputMessage="1" showErrorMessage="1">
          <x14:formula1>
            <xm:f>[2]Hoja2!#REF!</xm:f>
          </x14:formula1>
          <xm:sqref>E27 E29:E31</xm:sqref>
        </x14:dataValidation>
        <x14:dataValidation type="list" allowBlank="1" showInputMessage="1" showErrorMessage="1">
          <x14:formula1>
            <xm:f>[2]Hoja1!#REF!</xm:f>
          </x14:formula1>
          <xm:sqref>H71 H39 H29 H31 H80 H51 H41 H43 H90 H63 H53 H55 H27</xm:sqref>
        </x14:dataValidation>
        <x14:dataValidation type="list" allowBlank="1" showInputMessage="1" showErrorMessage="1">
          <x14:formula1>
            <xm:f>FUNCIONES!$A$2:$A$82</xm:f>
          </x14:formula1>
          <xm:sqref>E94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2"/>
  <sheetViews>
    <sheetView showGridLines="0" tabSelected="1" zoomScale="80" zoomScaleNormal="80" workbookViewId="0">
      <selection activeCell="I12" sqref="I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6" t="s">
        <v>1279</v>
      </c>
      <c r="D2" s="57"/>
      <c r="E2" s="57"/>
      <c r="F2" s="57"/>
      <c r="G2" s="58"/>
      <c r="K2" s="9"/>
      <c r="L2" s="9"/>
      <c r="M2" s="9"/>
      <c r="V2" s="9"/>
      <c r="AB2" s="10"/>
      <c r="AC2" s="6"/>
      <c r="AD2" s="6"/>
    </row>
    <row r="3" spans="1:30" s="8" customFormat="1" ht="15" customHeight="1">
      <c r="A3" s="5"/>
      <c r="B3" s="6"/>
      <c r="C3" s="59" t="s">
        <v>1197</v>
      </c>
      <c r="D3" s="60"/>
      <c r="E3" s="60"/>
      <c r="F3" s="60"/>
      <c r="G3" s="61"/>
      <c r="K3" s="9"/>
      <c r="L3" s="9"/>
      <c r="M3" s="9"/>
      <c r="V3" s="9"/>
      <c r="AB3" s="10"/>
      <c r="AC3" s="6"/>
      <c r="AD3" s="6"/>
    </row>
    <row r="4" spans="1:30" s="8" customFormat="1" ht="15" customHeight="1" thickBot="1">
      <c r="A4" s="5"/>
      <c r="B4" s="6"/>
      <c r="C4" s="62" t="s">
        <v>1198</v>
      </c>
      <c r="D4" s="63"/>
      <c r="E4" s="63"/>
      <c r="F4" s="63"/>
      <c r="G4" s="64"/>
      <c r="K4" s="9"/>
      <c r="L4" s="9"/>
      <c r="M4" s="9"/>
      <c r="V4" s="9"/>
      <c r="AB4" s="10"/>
      <c r="AC4" s="6"/>
      <c r="AD4" s="6"/>
    </row>
    <row r="5" spans="1:30" s="8" customFormat="1" ht="11.25" customHeight="1">
      <c r="A5" s="5"/>
      <c r="B5" s="6"/>
      <c r="C5" s="11" t="s">
        <v>1196</v>
      </c>
      <c r="E5" s="150"/>
      <c r="F5" s="150"/>
      <c r="G5" s="150"/>
      <c r="H5" s="7"/>
      <c r="I5" s="7"/>
      <c r="K5" s="9"/>
      <c r="L5" s="9"/>
      <c r="M5" s="9"/>
      <c r="V5" s="9"/>
      <c r="AB5" s="10"/>
      <c r="AC5" s="6"/>
      <c r="AD5" s="6"/>
    </row>
    <row r="6" spans="1:30" s="8" customFormat="1" ht="11.25" customHeight="1">
      <c r="A6" s="5"/>
      <c r="B6" s="6"/>
      <c r="C6" s="11"/>
      <c r="E6" s="65"/>
      <c r="F6" s="65"/>
      <c r="G6" s="65"/>
      <c r="H6" s="7"/>
      <c r="I6" s="7"/>
      <c r="K6" s="9"/>
      <c r="L6" s="9"/>
      <c r="M6" s="9"/>
      <c r="V6" s="9"/>
      <c r="AB6" s="10"/>
      <c r="AC6" s="6"/>
      <c r="AD6" s="6"/>
    </row>
    <row r="7" spans="1:30" s="8" customFormat="1" ht="11.25" customHeight="1" thickBot="1">
      <c r="A7" s="5"/>
      <c r="B7" s="6"/>
      <c r="C7" s="11"/>
      <c r="E7" s="65"/>
      <c r="F7" s="65"/>
      <c r="G7" s="65"/>
      <c r="H7" s="7"/>
      <c r="I7" s="7"/>
      <c r="K7" s="9"/>
      <c r="L7" s="9"/>
      <c r="M7" s="9"/>
      <c r="V7" s="9"/>
      <c r="AB7" s="10"/>
      <c r="AC7" s="6"/>
      <c r="AD7" s="6"/>
    </row>
    <row r="8" spans="1:30" ht="17.25" customHeight="1" thickBot="1">
      <c r="A8" s="154" t="s">
        <v>11</v>
      </c>
      <c r="B8" s="157" t="s">
        <v>12</v>
      </c>
      <c r="C8" s="151" t="s">
        <v>0</v>
      </c>
      <c r="D8" s="151"/>
      <c r="E8" s="151"/>
      <c r="F8" s="151"/>
      <c r="G8" s="149" t="s">
        <v>1</v>
      </c>
      <c r="H8" s="153"/>
      <c r="I8" s="66"/>
      <c r="J8" s="152" t="s">
        <v>2</v>
      </c>
      <c r="K8" s="149" t="s">
        <v>3</v>
      </c>
      <c r="L8" s="149"/>
      <c r="M8" s="149"/>
      <c r="N8" s="149" t="s">
        <v>4</v>
      </c>
      <c r="O8" s="149"/>
      <c r="P8" s="149"/>
      <c r="Q8" s="149"/>
      <c r="R8" s="149"/>
      <c r="S8" s="149"/>
      <c r="T8" s="149"/>
      <c r="U8" s="149" t="s">
        <v>5</v>
      </c>
      <c r="V8" s="149" t="s">
        <v>6</v>
      </c>
      <c r="W8" s="153"/>
      <c r="X8" s="148" t="s">
        <v>7</v>
      </c>
      <c r="Y8" s="148"/>
      <c r="Z8" s="148"/>
      <c r="AA8" s="148"/>
      <c r="AB8" s="148"/>
      <c r="AC8" s="148"/>
      <c r="AD8" s="148"/>
    </row>
    <row r="9" spans="1:30" ht="15.75" customHeight="1" thickBot="1">
      <c r="A9" s="155"/>
      <c r="B9" s="158"/>
      <c r="C9" s="151"/>
      <c r="D9" s="151"/>
      <c r="E9" s="151"/>
      <c r="F9" s="151"/>
      <c r="G9" s="153"/>
      <c r="H9" s="153"/>
      <c r="I9" s="66"/>
      <c r="J9" s="152"/>
      <c r="K9" s="149"/>
      <c r="L9" s="149"/>
      <c r="M9" s="149"/>
      <c r="N9" s="149"/>
      <c r="O9" s="149"/>
      <c r="P9" s="149"/>
      <c r="Q9" s="149"/>
      <c r="R9" s="149"/>
      <c r="S9" s="149"/>
      <c r="T9" s="149"/>
      <c r="U9" s="153"/>
      <c r="V9" s="153"/>
      <c r="W9" s="153"/>
      <c r="X9" s="148"/>
      <c r="Y9" s="148"/>
      <c r="Z9" s="148"/>
      <c r="AA9" s="148"/>
      <c r="AB9" s="148"/>
      <c r="AC9" s="148"/>
      <c r="AD9" s="148"/>
    </row>
    <row r="10" spans="1:30" ht="39" thickBot="1">
      <c r="A10" s="156"/>
      <c r="B10" s="159"/>
      <c r="C10" s="67" t="s">
        <v>13</v>
      </c>
      <c r="D10" s="67" t="s">
        <v>14</v>
      </c>
      <c r="E10" s="67" t="s">
        <v>1077</v>
      </c>
      <c r="F10" s="67" t="s">
        <v>15</v>
      </c>
      <c r="G10" s="67" t="s">
        <v>16</v>
      </c>
      <c r="H10" s="67" t="s">
        <v>17</v>
      </c>
      <c r="I10" s="67"/>
      <c r="J10" s="152"/>
      <c r="K10" s="67" t="s">
        <v>18</v>
      </c>
      <c r="L10" s="67" t="s">
        <v>19</v>
      </c>
      <c r="M10" s="67" t="s">
        <v>20</v>
      </c>
      <c r="N10" s="67" t="s">
        <v>21</v>
      </c>
      <c r="O10" s="67" t="s">
        <v>22</v>
      </c>
      <c r="P10" s="67" t="s">
        <v>37</v>
      </c>
      <c r="Q10" s="67" t="s">
        <v>36</v>
      </c>
      <c r="R10" s="67" t="s">
        <v>23</v>
      </c>
      <c r="S10" s="67" t="s">
        <v>38</v>
      </c>
      <c r="T10" s="67" t="s">
        <v>24</v>
      </c>
      <c r="U10" s="67" t="s">
        <v>25</v>
      </c>
      <c r="V10" s="67" t="s">
        <v>39</v>
      </c>
      <c r="W10" s="67" t="s">
        <v>26</v>
      </c>
      <c r="X10" s="67" t="s">
        <v>8</v>
      </c>
      <c r="Y10" s="67" t="s">
        <v>9</v>
      </c>
      <c r="Z10" s="67" t="s">
        <v>10</v>
      </c>
      <c r="AA10" s="67" t="s">
        <v>31</v>
      </c>
      <c r="AB10" s="67" t="s">
        <v>27</v>
      </c>
      <c r="AC10" s="67" t="s">
        <v>28</v>
      </c>
      <c r="AD10" s="67" t="s">
        <v>29</v>
      </c>
    </row>
    <row r="11" spans="1:30" ht="39" customHeight="1" thickBot="1">
      <c r="A11" s="181" t="s">
        <v>1274</v>
      </c>
      <c r="B11" s="181" t="s">
        <v>1277</v>
      </c>
      <c r="C11" s="120" t="str">
        <f>VLOOKUP(E11,[2]Hoja2!A$2:C$82,2,0)</f>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
      <c r="D11" s="123" t="str">
        <f>VLOOKUP(E11,[2]Hoja2!A$2:C$82,3,0)</f>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
      <c r="E11" s="126" t="s">
        <v>1045</v>
      </c>
      <c r="F11" s="126" t="s">
        <v>1228</v>
      </c>
      <c r="G11" s="68" t="str">
        <f>VLOOKUP(H11,PELIGROS!A$1:G$445,2,0)</f>
        <v>Fluidos y Excrementos</v>
      </c>
      <c r="H11" s="39" t="s">
        <v>98</v>
      </c>
      <c r="I11" s="44" t="s">
        <v>1215</v>
      </c>
      <c r="J11" s="68" t="str">
        <f>VLOOKUP(H11,PELIGROS!A$2:G$445,3,0)</f>
        <v>Enfermedades Infectocontagiosas</v>
      </c>
      <c r="K11" s="71" t="s">
        <v>1202</v>
      </c>
      <c r="L11" s="68" t="str">
        <f>VLOOKUP(H11,PELIGROS!A$2:G$445,4,0)</f>
        <v>N/A</v>
      </c>
      <c r="M11" s="68" t="str">
        <f>VLOOKUP(H11,PELIGROS!A$2:G$445,5,0)</f>
        <v>N/A</v>
      </c>
      <c r="N11" s="71">
        <v>2</v>
      </c>
      <c r="O11" s="69">
        <v>3</v>
      </c>
      <c r="P11" s="69">
        <v>10</v>
      </c>
      <c r="Q11" s="69">
        <f>N11*O11</f>
        <v>6</v>
      </c>
      <c r="R11" s="69">
        <f>P11*Q11</f>
        <v>60</v>
      </c>
      <c r="S11" s="39" t="str">
        <f>IF(Q11=40,"MA-40",IF(Q11=30,"MA-30",IF(Q11=20,"A-20",IF(Q11=10,"A-10",IF(Q11=24,"MA-24",IF(Q11=18,"A-18",IF(Q11=12,"A-12",IF(Q11=6,"M-6",IF(Q11=8,"M-8",IF(Q11=6,"M-6",IF(Q11=4,"B-4",IF(Q11=2,"B-2",))))))))))))</f>
        <v>M-6</v>
      </c>
      <c r="T11" s="42" t="str">
        <f t="shared" ref="T11:T100" si="0">IF(R11&lt;=20,"IV",IF(R11&lt;=120,"III",IF(R11&lt;=500,"II",IF(R11&lt;=4000,"I"))))</f>
        <v>III</v>
      </c>
      <c r="U11" s="42" t="str">
        <f>IF(T11=0,"",IF(T11="IV","Aceptable",IF(T11="III","Mejorable",IF(T11="II","No Aceptable o Aceptable Con Control Especifico",IF(T11="I","No Aceptable","")))))</f>
        <v>Mejorable</v>
      </c>
      <c r="V11" s="107">
        <v>4</v>
      </c>
      <c r="W11" s="68" t="str">
        <f>VLOOKUP(H11,PELIGROS!A$2:G$445,6,0)</f>
        <v>Posibles enfermedades</v>
      </c>
      <c r="X11" s="71"/>
      <c r="Y11" s="71"/>
      <c r="Z11" s="71"/>
      <c r="AA11" s="68"/>
      <c r="AB11" s="68" t="str">
        <f>VLOOKUP(H11,PELIGROS!A$2:G$445,7,0)</f>
        <v xml:space="preserve">Riesgo Biológico, Autocuidado y/o Uso y manejo adecuado de E.P.P.
</v>
      </c>
      <c r="AC11" s="107" t="s">
        <v>1247</v>
      </c>
      <c r="AD11" s="120" t="s">
        <v>1204</v>
      </c>
    </row>
    <row r="12" spans="1:30" ht="39" thickBot="1">
      <c r="A12" s="182"/>
      <c r="B12" s="182"/>
      <c r="C12" s="121"/>
      <c r="D12" s="124"/>
      <c r="E12" s="127"/>
      <c r="F12" s="127"/>
      <c r="G12" s="72" t="str">
        <f>VLOOKUP(H12,PELIGROS!A$1:G$445,2,0)</f>
        <v>Modeduras</v>
      </c>
      <c r="H12" s="40" t="s">
        <v>79</v>
      </c>
      <c r="I12" s="44" t="s">
        <v>1215</v>
      </c>
      <c r="J12" s="72" t="str">
        <f>VLOOKUP(H12,PELIGROS!A$2:G$445,3,0)</f>
        <v>Lesiones, tejidos, muerte, enfermedades infectocontagiosas</v>
      </c>
      <c r="K12" s="74" t="s">
        <v>1202</v>
      </c>
      <c r="L12" s="72" t="str">
        <f>VLOOKUP(H12,PELIGROS!A$2:G$445,4,0)</f>
        <v>N/A</v>
      </c>
      <c r="M12" s="72" t="str">
        <f>VLOOKUP(H12,PELIGROS!A$2:G$445,5,0)</f>
        <v>N/A</v>
      </c>
      <c r="N12" s="74">
        <v>2</v>
      </c>
      <c r="O12" s="19">
        <v>2</v>
      </c>
      <c r="P12" s="19">
        <v>25</v>
      </c>
      <c r="Q12" s="19">
        <f t="shared" ref="Q12:Q40" si="1">N12*O12</f>
        <v>4</v>
      </c>
      <c r="R12" s="19">
        <f t="shared" ref="R12:R40" si="2">P12*Q12</f>
        <v>100</v>
      </c>
      <c r="S12" s="40" t="str">
        <f t="shared" ref="S12:S40" si="3">IF(Q12=40,"MA-40",IF(Q12=30,"MA-30",IF(Q12=20,"A-20",IF(Q12=10,"A-10",IF(Q12=24,"MA-24",IF(Q12=18,"A-18",IF(Q12=12,"A-12",IF(Q12=6,"M-6",IF(Q12=8,"M-8",IF(Q12=6,"M-6",IF(Q12=4,"B-4",IF(Q12=2,"B-2",))))))))))))</f>
        <v>B-4</v>
      </c>
      <c r="T12" s="43" t="str">
        <f t="shared" si="0"/>
        <v>III</v>
      </c>
      <c r="U12" s="43" t="str">
        <f t="shared" ref="U12:U40" si="4">IF(T12=0,"",IF(T12="IV","Aceptable",IF(T12="III","Mejorable",IF(T12="II","No Aceptable o Aceptable Con Control Especifico",IF(T12="I","No Aceptable","")))))</f>
        <v>Mejorable</v>
      </c>
      <c r="V12" s="108"/>
      <c r="W12" s="72" t="str">
        <f>VLOOKUP(H12,PELIGROS!A$2:G$445,6,0)</f>
        <v>Posibles enfermedades</v>
      </c>
      <c r="X12" s="74"/>
      <c r="Y12" s="74"/>
      <c r="Z12" s="74"/>
      <c r="AA12" s="72"/>
      <c r="AB12" s="72" t="str">
        <f>VLOOKUP(H12,PELIGROS!A$2:G$445,7,0)</f>
        <v xml:space="preserve">Riesgo Biológico, Autocuidado y/o Uso y manejo adecuado de E.P.P.
</v>
      </c>
      <c r="AC12" s="108"/>
      <c r="AD12" s="121"/>
    </row>
    <row r="13" spans="1:30" ht="39" thickBot="1">
      <c r="A13" s="182"/>
      <c r="B13" s="182"/>
      <c r="C13" s="121"/>
      <c r="D13" s="124"/>
      <c r="E13" s="127"/>
      <c r="F13" s="127"/>
      <c r="G13" s="72" t="str">
        <f>VLOOKUP(H13,PELIGROS!A$1:G$445,2,0)</f>
        <v>Parásitos</v>
      </c>
      <c r="H13" s="40" t="s">
        <v>105</v>
      </c>
      <c r="I13" s="44" t="s">
        <v>1215</v>
      </c>
      <c r="J13" s="72" t="str">
        <f>VLOOKUP(H13,PELIGROS!A$2:G$445,3,0)</f>
        <v>Lesiones, infecciones parasitarias</v>
      </c>
      <c r="K13" s="74" t="s">
        <v>1202</v>
      </c>
      <c r="L13" s="72" t="str">
        <f>VLOOKUP(H13,PELIGROS!A$2:G$445,4,0)</f>
        <v>N/A</v>
      </c>
      <c r="M13" s="72" t="str">
        <f>VLOOKUP(H13,PELIGROS!A$2:G$445,5,0)</f>
        <v>N/A</v>
      </c>
      <c r="N13" s="74">
        <v>2</v>
      </c>
      <c r="O13" s="19">
        <v>1</v>
      </c>
      <c r="P13" s="19">
        <v>25</v>
      </c>
      <c r="Q13" s="19">
        <f t="shared" si="1"/>
        <v>2</v>
      </c>
      <c r="R13" s="19">
        <f t="shared" si="2"/>
        <v>50</v>
      </c>
      <c r="S13" s="40" t="str">
        <f t="shared" si="3"/>
        <v>B-2</v>
      </c>
      <c r="T13" s="43" t="str">
        <f t="shared" si="0"/>
        <v>III</v>
      </c>
      <c r="U13" s="43" t="str">
        <f t="shared" si="4"/>
        <v>Mejorable</v>
      </c>
      <c r="V13" s="108"/>
      <c r="W13" s="72" t="str">
        <f>VLOOKUP(H13,PELIGROS!A$2:G$445,6,0)</f>
        <v>Enfermedades Parasitarias</v>
      </c>
      <c r="X13" s="74"/>
      <c r="Y13" s="74"/>
      <c r="Z13" s="74"/>
      <c r="AA13" s="72"/>
      <c r="AB13" s="72" t="str">
        <f>VLOOKUP(H13,PELIGROS!A$2:G$445,7,0)</f>
        <v xml:space="preserve">Riesgo Biológico, Autocuidado y/o Uso y manejo adecuado de E.P.P.
</v>
      </c>
      <c r="AC13" s="108"/>
      <c r="AD13" s="121"/>
    </row>
    <row r="14" spans="1:30" ht="51.75" thickBot="1">
      <c r="A14" s="182"/>
      <c r="B14" s="182"/>
      <c r="C14" s="121"/>
      <c r="D14" s="124"/>
      <c r="E14" s="127"/>
      <c r="F14" s="127"/>
      <c r="G14" s="72" t="str">
        <f>VLOOKUP(H14,PELIGROS!A$1:G$445,2,0)</f>
        <v>Bacteria</v>
      </c>
      <c r="H14" s="40" t="s">
        <v>108</v>
      </c>
      <c r="I14" s="44" t="s">
        <v>1215</v>
      </c>
      <c r="J14" s="72" t="str">
        <f>VLOOKUP(H14,PELIGROS!A$2:G$445,3,0)</f>
        <v>Infecciones producidas por Bacterianas</v>
      </c>
      <c r="K14" s="74" t="s">
        <v>1202</v>
      </c>
      <c r="L14" s="72" t="str">
        <f>VLOOKUP(H14,PELIGROS!A$2:G$445,4,0)</f>
        <v>Inspecciones planeadas e inspecciones no planeadas, procedimientos de programas de seguridad y salud en el trabajo</v>
      </c>
      <c r="M14" s="72" t="str">
        <f>VLOOKUP(H14,PELIGROS!A$2:G$445,5,0)</f>
        <v>Programa de vacunación, bota pantalon, overol, guantes, tapabocas, mascarillas con filtos</v>
      </c>
      <c r="N14" s="74">
        <v>2</v>
      </c>
      <c r="O14" s="19">
        <v>3</v>
      </c>
      <c r="P14" s="19">
        <v>10</v>
      </c>
      <c r="Q14" s="19">
        <f t="shared" si="1"/>
        <v>6</v>
      </c>
      <c r="R14" s="19">
        <f t="shared" si="2"/>
        <v>60</v>
      </c>
      <c r="S14" s="40" t="str">
        <f t="shared" si="3"/>
        <v>M-6</v>
      </c>
      <c r="T14" s="43" t="str">
        <f t="shared" si="0"/>
        <v>III</v>
      </c>
      <c r="U14" s="43" t="str">
        <f t="shared" si="4"/>
        <v>Mejorable</v>
      </c>
      <c r="V14" s="108"/>
      <c r="W14" s="72" t="str">
        <f>VLOOKUP(H14,PELIGROS!A$2:G$445,6,0)</f>
        <v xml:space="preserve">Enfermedades Infectocontagiosas
</v>
      </c>
      <c r="X14" s="74"/>
      <c r="Y14" s="74"/>
      <c r="Z14" s="74"/>
      <c r="AA14" s="72"/>
      <c r="AB14" s="72" t="str">
        <f>VLOOKUP(H14,PELIGROS!A$2:G$445,7,0)</f>
        <v xml:space="preserve">Riesgo Biológico, Autocuidado y/o Uso y manejo adecuado de E.P.P.
</v>
      </c>
      <c r="AC14" s="108"/>
      <c r="AD14" s="121"/>
    </row>
    <row r="15" spans="1:30" ht="51.75" thickBot="1">
      <c r="A15" s="182"/>
      <c r="B15" s="182"/>
      <c r="C15" s="121"/>
      <c r="D15" s="124"/>
      <c r="E15" s="127"/>
      <c r="F15" s="127"/>
      <c r="G15" s="72" t="str">
        <f>VLOOKUP(H15,PELIGROS!A$1:G$445,2,0)</f>
        <v>Hongos</v>
      </c>
      <c r="H15" s="40" t="s">
        <v>117</v>
      </c>
      <c r="I15" s="44" t="s">
        <v>1215</v>
      </c>
      <c r="J15" s="72" t="str">
        <f>VLOOKUP(H15,PELIGROS!A$2:G$445,3,0)</f>
        <v>Micosis</v>
      </c>
      <c r="K15" s="74" t="s">
        <v>1202</v>
      </c>
      <c r="L15" s="72" t="str">
        <f>VLOOKUP(H15,PELIGROS!A$2:G$445,4,0)</f>
        <v>Inspecciones planeadas e inspecciones no planeadas, procedimientos de programas de seguridad y salud en el trabajo</v>
      </c>
      <c r="M15" s="72" t="str">
        <f>VLOOKUP(H15,PELIGROS!A$2:G$445,5,0)</f>
        <v>Programa de vacunación, éxamenes periódicos</v>
      </c>
      <c r="N15" s="74">
        <v>2</v>
      </c>
      <c r="O15" s="19">
        <v>2</v>
      </c>
      <c r="P15" s="19">
        <v>25</v>
      </c>
      <c r="Q15" s="19">
        <f t="shared" si="1"/>
        <v>4</v>
      </c>
      <c r="R15" s="19">
        <f t="shared" si="2"/>
        <v>100</v>
      </c>
      <c r="S15" s="40" t="str">
        <f t="shared" si="3"/>
        <v>B-4</v>
      </c>
      <c r="T15" s="43" t="str">
        <f t="shared" si="0"/>
        <v>III</v>
      </c>
      <c r="U15" s="43" t="str">
        <f t="shared" si="4"/>
        <v>Mejorable</v>
      </c>
      <c r="V15" s="108"/>
      <c r="W15" s="72" t="str">
        <f>VLOOKUP(H15,PELIGROS!A$2:G$445,6,0)</f>
        <v>Micosis</v>
      </c>
      <c r="X15" s="74"/>
      <c r="Y15" s="74"/>
      <c r="Z15" s="74"/>
      <c r="AA15" s="72"/>
      <c r="AB15" s="72" t="str">
        <f>VLOOKUP(H15,PELIGROS!A$2:G$445,7,0)</f>
        <v xml:space="preserve">Riesgo Biológico, Autocuidado y/o Uso y manejo adecuado de E.P.P.
</v>
      </c>
      <c r="AC15" s="108"/>
      <c r="AD15" s="121"/>
    </row>
    <row r="16" spans="1:30" ht="51.75" thickBot="1">
      <c r="A16" s="182"/>
      <c r="B16" s="182"/>
      <c r="C16" s="121"/>
      <c r="D16" s="124"/>
      <c r="E16" s="127"/>
      <c r="F16" s="127"/>
      <c r="G16" s="72" t="str">
        <f>VLOOKUP(H16,PELIGROS!A$1:G$445,2,0)</f>
        <v>Virus</v>
      </c>
      <c r="H16" s="40" t="s">
        <v>120</v>
      </c>
      <c r="I16" s="44" t="s">
        <v>1215</v>
      </c>
      <c r="J16" s="72" t="str">
        <f>VLOOKUP(H16,PELIGROS!A$2:G$445,3,0)</f>
        <v>Infecciones Virales</v>
      </c>
      <c r="K16" s="74" t="s">
        <v>1202</v>
      </c>
      <c r="L16" s="72" t="str">
        <f>VLOOKUP(H16,PELIGROS!A$2:G$445,4,0)</f>
        <v>Inspecciones planeadas e inspecciones no planeadas, procedimientos de programas de seguridad y salud en el trabajo</v>
      </c>
      <c r="M16" s="72" t="str">
        <f>VLOOKUP(H16,PELIGROS!A$2:G$445,5,0)</f>
        <v>Programa de vacunación, bota pantalon, overol, guantes, tapabocas, mascarillas con filtos</v>
      </c>
      <c r="N16" s="74">
        <v>2</v>
      </c>
      <c r="O16" s="19">
        <v>2</v>
      </c>
      <c r="P16" s="19">
        <v>10</v>
      </c>
      <c r="Q16" s="19">
        <f t="shared" si="1"/>
        <v>4</v>
      </c>
      <c r="R16" s="19">
        <f t="shared" si="2"/>
        <v>40</v>
      </c>
      <c r="S16" s="40" t="str">
        <f t="shared" si="3"/>
        <v>B-4</v>
      </c>
      <c r="T16" s="43" t="str">
        <f t="shared" si="0"/>
        <v>III</v>
      </c>
      <c r="U16" s="43" t="str">
        <f t="shared" si="4"/>
        <v>Mejorable</v>
      </c>
      <c r="V16" s="108"/>
      <c r="W16" s="72" t="str">
        <f>VLOOKUP(H16,PELIGROS!A$2:G$445,6,0)</f>
        <v xml:space="preserve">Enfermedades Infectocontagiosas
</v>
      </c>
      <c r="X16" s="74"/>
      <c r="Y16" s="74"/>
      <c r="Z16" s="74"/>
      <c r="AA16" s="72"/>
      <c r="AB16" s="72" t="str">
        <f>VLOOKUP(H16,PELIGROS!A$2:G$445,7,0)</f>
        <v xml:space="preserve">Riesgo Biológico, Autocuidado y/o Uso y manejo adecuado de E.P.P.
</v>
      </c>
      <c r="AC16" s="108"/>
      <c r="AD16" s="121"/>
    </row>
    <row r="17" spans="1:30" ht="57.75" customHeight="1" thickBot="1">
      <c r="A17" s="182"/>
      <c r="B17" s="182"/>
      <c r="C17" s="121"/>
      <c r="D17" s="124"/>
      <c r="E17" s="127"/>
      <c r="F17" s="127"/>
      <c r="G17" s="72" t="str">
        <f>VLOOKUP(H17,PELIGROS!A$1:G$445,2,0)</f>
        <v>AUSENCIA O EXCESO DE LUZ EN UN AMBIENTE</v>
      </c>
      <c r="H17" s="40" t="s">
        <v>155</v>
      </c>
      <c r="I17" s="44" t="s">
        <v>1217</v>
      </c>
      <c r="J17" s="72" t="str">
        <f>VLOOKUP(H17,PELIGROS!A$2:G$445,3,0)</f>
        <v>DISMINUCIÓN AGUDEZA VISUAL, CANSANCIO VISUAL</v>
      </c>
      <c r="K17" s="74" t="s">
        <v>1202</v>
      </c>
      <c r="L17" s="72" t="str">
        <f>VLOOKUP(H17,PELIGROS!A$2:G$445,4,0)</f>
        <v>Inspecciones planeadas e inspecciones no planeadas, procedimientos de programas de seguridad y salud en el trabajo</v>
      </c>
      <c r="M17" s="72" t="str">
        <f>VLOOKUP(H17,PELIGROS!A$2:G$445,5,0)</f>
        <v>N/A</v>
      </c>
      <c r="N17" s="74">
        <v>2</v>
      </c>
      <c r="O17" s="19">
        <v>2</v>
      </c>
      <c r="P17" s="19">
        <v>10</v>
      </c>
      <c r="Q17" s="19">
        <f t="shared" si="1"/>
        <v>4</v>
      </c>
      <c r="R17" s="19">
        <f t="shared" si="2"/>
        <v>40</v>
      </c>
      <c r="S17" s="40" t="str">
        <f t="shared" si="3"/>
        <v>B-4</v>
      </c>
      <c r="T17" s="43" t="str">
        <f t="shared" si="0"/>
        <v>III</v>
      </c>
      <c r="U17" s="43" t="str">
        <f t="shared" si="4"/>
        <v>Mejorable</v>
      </c>
      <c r="V17" s="108"/>
      <c r="W17" s="72" t="str">
        <f>VLOOKUP(H17,PELIGROS!A$2:G$445,6,0)</f>
        <v>DISMINUCIÓN AGUDEZA VISUAL</v>
      </c>
      <c r="X17" s="74"/>
      <c r="Y17" s="74"/>
      <c r="Z17" s="74"/>
      <c r="AA17" s="72" t="s">
        <v>1248</v>
      </c>
      <c r="AB17" s="72" t="str">
        <f>VLOOKUP(H17,PELIGROS!A$2:G$445,7,0)</f>
        <v>N/A</v>
      </c>
      <c r="AC17" s="74" t="s">
        <v>32</v>
      </c>
      <c r="AD17" s="121"/>
    </row>
    <row r="18" spans="1:30" ht="51.75" thickBot="1">
      <c r="A18" s="182"/>
      <c r="B18" s="182"/>
      <c r="C18" s="121"/>
      <c r="D18" s="124"/>
      <c r="E18" s="127"/>
      <c r="F18" s="127"/>
      <c r="G18" s="72" t="str">
        <f>VLOOKUP(H18,PELIGROS!A$1:G$445,2,0)</f>
        <v>INFRAROJA, ULTRAVIOLETA, VISIBLE, RADIOFRECUENCIA, MICROONDAS, LASER</v>
      </c>
      <c r="H18" s="40" t="s">
        <v>67</v>
      </c>
      <c r="I18" s="44" t="s">
        <v>1217</v>
      </c>
      <c r="J18" s="72" t="str">
        <f>VLOOKUP(H18,PELIGROS!A$2:G$445,3,0)</f>
        <v>CÁNCER, LESIONES DÉRMICAS Y OCULARES</v>
      </c>
      <c r="K18" s="74" t="s">
        <v>1202</v>
      </c>
      <c r="L18" s="72" t="str">
        <f>VLOOKUP(H18,PELIGROS!A$2:G$445,4,0)</f>
        <v>Inspecciones planeadas e inspecciones no planeadas, procedimientos de programas de seguridad y salud en el trabajo</v>
      </c>
      <c r="M18" s="72" t="str">
        <f>VLOOKUP(H18,PELIGROS!A$2:G$445,5,0)</f>
        <v>PROGRAMA BLOQUEADOR SOLAR</v>
      </c>
      <c r="N18" s="74">
        <v>2</v>
      </c>
      <c r="O18" s="19">
        <v>3</v>
      </c>
      <c r="P18" s="19">
        <v>10</v>
      </c>
      <c r="Q18" s="19">
        <f t="shared" si="1"/>
        <v>6</v>
      </c>
      <c r="R18" s="19">
        <f t="shared" si="2"/>
        <v>60</v>
      </c>
      <c r="S18" s="40" t="str">
        <f t="shared" si="3"/>
        <v>M-6</v>
      </c>
      <c r="T18" s="43" t="str">
        <f t="shared" si="0"/>
        <v>III</v>
      </c>
      <c r="U18" s="43" t="str">
        <f t="shared" si="4"/>
        <v>Mejorable</v>
      </c>
      <c r="V18" s="108"/>
      <c r="W18" s="72" t="str">
        <f>VLOOKUP(H18,PELIGROS!A$2:G$445,6,0)</f>
        <v>CÁNCER</v>
      </c>
      <c r="X18" s="74"/>
      <c r="Y18" s="74"/>
      <c r="Z18" s="74"/>
      <c r="AA18" s="72"/>
      <c r="AB18" s="72" t="str">
        <f>VLOOKUP(H18,PELIGROS!A$2:G$445,7,0)</f>
        <v>N/A</v>
      </c>
      <c r="AC18" s="74" t="s">
        <v>1249</v>
      </c>
      <c r="AD18" s="121"/>
    </row>
    <row r="19" spans="1:30" ht="92.25" customHeight="1" thickBot="1">
      <c r="A19" s="182"/>
      <c r="B19" s="182"/>
      <c r="C19" s="121"/>
      <c r="D19" s="124"/>
      <c r="E19" s="127"/>
      <c r="F19" s="127"/>
      <c r="G19" s="72" t="str">
        <f>VLOOKUP(H19,PELIGROS!A$1:G$445,2,0)</f>
        <v>MAQUINARIA O EQUIPO</v>
      </c>
      <c r="H19" s="40" t="s">
        <v>164</v>
      </c>
      <c r="I19" s="44" t="s">
        <v>1217</v>
      </c>
      <c r="J19" s="72" t="str">
        <f>VLOOKUP(H19,PELIGROS!A$2:G$445,3,0)</f>
        <v>SORDERA, ESTRÉS, HIPOACUSIA, CEFALA,IRRITABILIDAD</v>
      </c>
      <c r="K19" s="74" t="s">
        <v>1202</v>
      </c>
      <c r="L19" s="72" t="str">
        <f>VLOOKUP(H19,PELIGROS!A$2:G$445,4,0)</f>
        <v>Inspecciones planeadas e inspecciones no planeadas, procedimientos de programas de seguridad y salud en el trabajo</v>
      </c>
      <c r="M19" s="72" t="str">
        <f>VLOOKUP(H19,PELIGROS!A$2:G$445,5,0)</f>
        <v>PVE RUIDO</v>
      </c>
      <c r="N19" s="74">
        <v>2</v>
      </c>
      <c r="O19" s="19">
        <v>3</v>
      </c>
      <c r="P19" s="19">
        <v>10</v>
      </c>
      <c r="Q19" s="19">
        <f t="shared" si="1"/>
        <v>6</v>
      </c>
      <c r="R19" s="19">
        <f t="shared" si="2"/>
        <v>60</v>
      </c>
      <c r="S19" s="40" t="str">
        <f t="shared" si="3"/>
        <v>M-6</v>
      </c>
      <c r="T19" s="43" t="str">
        <f t="shared" si="0"/>
        <v>III</v>
      </c>
      <c r="U19" s="43" t="str">
        <f t="shared" si="4"/>
        <v>Mejorable</v>
      </c>
      <c r="V19" s="108"/>
      <c r="W19" s="72" t="str">
        <f>VLOOKUP(H19,PELIGROS!A$2:G$445,6,0)</f>
        <v>SORDERA</v>
      </c>
      <c r="X19" s="74"/>
      <c r="Y19" s="74"/>
      <c r="Z19" s="74"/>
      <c r="AA19" s="72" t="s">
        <v>1250</v>
      </c>
      <c r="AB19" s="72" t="str">
        <f>VLOOKUP(H19,PELIGROS!A$2:G$445,7,0)</f>
        <v>USO DE EPP</v>
      </c>
      <c r="AC19" s="74" t="s">
        <v>1251</v>
      </c>
      <c r="AD19" s="121"/>
    </row>
    <row r="20" spans="1:30" ht="51.75" thickBot="1">
      <c r="A20" s="182"/>
      <c r="B20" s="182"/>
      <c r="C20" s="121"/>
      <c r="D20" s="124"/>
      <c r="E20" s="127"/>
      <c r="F20" s="127"/>
      <c r="G20" s="72" t="str">
        <f>VLOOKUP(H20,PELIGROS!A$1:G$445,2,0)</f>
        <v>ENERGÍA TÉRMICA, CAMBIO DE TEMPERATURA DURANTE LOS RECORRIDOS</v>
      </c>
      <c r="H20" s="40" t="s">
        <v>174</v>
      </c>
      <c r="I20" s="44" t="s">
        <v>1217</v>
      </c>
      <c r="J20" s="72" t="str">
        <f>VLOOKUP(H20,PELIGROS!A$2:G$445,3,0)</f>
        <v xml:space="preserve"> HIPOTERMIA</v>
      </c>
      <c r="K20" s="74" t="s">
        <v>1202</v>
      </c>
      <c r="L20" s="72" t="str">
        <f>VLOOKUP(H20,PELIGROS!A$2:G$445,4,0)</f>
        <v>Inspecciones planeadas e inspecciones no planeadas, procedimientos de programas de seguridad y salud en el trabajo</v>
      </c>
      <c r="M20" s="72" t="str">
        <f>VLOOKUP(H20,PELIGROS!A$2:G$445,5,0)</f>
        <v>EPP OVEROLES TERMICOS</v>
      </c>
      <c r="N20" s="74">
        <v>2</v>
      </c>
      <c r="O20" s="19">
        <v>1</v>
      </c>
      <c r="P20" s="19">
        <v>10</v>
      </c>
      <c r="Q20" s="19">
        <f t="shared" si="1"/>
        <v>2</v>
      </c>
      <c r="R20" s="19">
        <f t="shared" si="2"/>
        <v>20</v>
      </c>
      <c r="S20" s="40" t="str">
        <f t="shared" si="3"/>
        <v>B-2</v>
      </c>
      <c r="T20" s="43" t="str">
        <f t="shared" si="0"/>
        <v>IV</v>
      </c>
      <c r="U20" s="43" t="str">
        <f t="shared" si="4"/>
        <v>Aceptable</v>
      </c>
      <c r="V20" s="108"/>
      <c r="W20" s="72" t="str">
        <f>VLOOKUP(H20,PELIGROS!A$2:G$445,6,0)</f>
        <v xml:space="preserve"> HIPOTERMIA</v>
      </c>
      <c r="X20" s="74"/>
      <c r="Y20" s="74"/>
      <c r="Z20" s="74"/>
      <c r="AA20" s="72"/>
      <c r="AB20" s="72" t="str">
        <f>VLOOKUP(H20,PELIGROS!A$2:G$445,7,0)</f>
        <v>N/A</v>
      </c>
      <c r="AC20" s="74" t="s">
        <v>1252</v>
      </c>
      <c r="AD20" s="121"/>
    </row>
    <row r="21" spans="1:30" ht="64.5" thickBot="1">
      <c r="A21" s="182"/>
      <c r="B21" s="182"/>
      <c r="C21" s="121"/>
      <c r="D21" s="124"/>
      <c r="E21" s="127"/>
      <c r="F21" s="127"/>
      <c r="G21" s="72" t="str">
        <f>VLOOKUP(H21,PELIGROS!A$1:G$445,2,0)</f>
        <v>MAQUINARIA O EQUIPO</v>
      </c>
      <c r="H21" s="40" t="s">
        <v>177</v>
      </c>
      <c r="I21" s="44" t="s">
        <v>1217</v>
      </c>
      <c r="J21" s="72" t="str">
        <f>VLOOKUP(H21,PELIGROS!A$2:G$445,3,0)</f>
        <v>LESIONES  OSTEOMUSCULARES,  LESIONES OSTEOARTICULARES, SÍNTOMAS NEUROLÓGICOS</v>
      </c>
      <c r="K21" s="74" t="s">
        <v>1202</v>
      </c>
      <c r="L21" s="72" t="str">
        <f>VLOOKUP(H21,PELIGROS!A$2:G$445,4,0)</f>
        <v>Inspecciones planeadas e inspecciones no planeadas, procedimientos de programas de seguridad y salud en el trabajo</v>
      </c>
      <c r="M21" s="72" t="str">
        <f>VLOOKUP(H21,PELIGROS!A$2:G$445,5,0)</f>
        <v>PVE RUIDO</v>
      </c>
      <c r="N21" s="74">
        <v>2</v>
      </c>
      <c r="O21" s="19">
        <v>2</v>
      </c>
      <c r="P21" s="19">
        <v>10</v>
      </c>
      <c r="Q21" s="19">
        <f t="shared" si="1"/>
        <v>4</v>
      </c>
      <c r="R21" s="19">
        <f t="shared" si="2"/>
        <v>40</v>
      </c>
      <c r="S21" s="40" t="str">
        <f t="shared" si="3"/>
        <v>B-4</v>
      </c>
      <c r="T21" s="43" t="str">
        <f t="shared" si="0"/>
        <v>III</v>
      </c>
      <c r="U21" s="43" t="str">
        <f t="shared" si="4"/>
        <v>Mejorable</v>
      </c>
      <c r="V21" s="108"/>
      <c r="W21" s="72" t="str">
        <f>VLOOKUP(H21,PELIGROS!A$2:G$445,6,0)</f>
        <v>SÍNTOMAS NEUROLÓGICOS</v>
      </c>
      <c r="X21" s="74"/>
      <c r="Y21" s="74"/>
      <c r="Z21" s="74"/>
      <c r="AA21" s="72"/>
      <c r="AB21" s="72" t="str">
        <f>VLOOKUP(H21,PELIGROS!A$2:G$445,7,0)</f>
        <v>N/A</v>
      </c>
      <c r="AC21" s="74" t="s">
        <v>1253</v>
      </c>
      <c r="AD21" s="121"/>
    </row>
    <row r="22" spans="1:30" ht="51.75" thickBot="1">
      <c r="A22" s="182"/>
      <c r="B22" s="182"/>
      <c r="C22" s="121"/>
      <c r="D22" s="124"/>
      <c r="E22" s="127"/>
      <c r="F22" s="127"/>
      <c r="G22" s="72" t="str">
        <f>VLOOKUP(H22,PELIGROS!A$1:G$445,2,0)</f>
        <v>GASES Y VAPORES</v>
      </c>
      <c r="H22" s="40" t="s">
        <v>250</v>
      </c>
      <c r="I22" s="44" t="s">
        <v>1273</v>
      </c>
      <c r="J22" s="72" t="str">
        <f>VLOOKUP(H22,PELIGROS!A$2:G$445,3,0)</f>
        <v xml:space="preserve"> LESIONES EN LA PIEL, IRRITACIÓN EN VÍAS  RESPIRATORIAS, MUERTE</v>
      </c>
      <c r="K22" s="74" t="s">
        <v>1202</v>
      </c>
      <c r="L22" s="72" t="str">
        <f>VLOOKUP(H22,PELIGROS!A$2:G$445,4,0)</f>
        <v>Inspecciones planeadas e inspecciones no planeadas, procedimientos de programas de seguridad y salud en el trabajo</v>
      </c>
      <c r="M22" s="72" t="str">
        <f>VLOOKUP(H22,PELIGROS!A$2:G$445,5,0)</f>
        <v>EPP TAPABOCAS, CARETAS CON FILTROS</v>
      </c>
      <c r="N22" s="74">
        <v>2</v>
      </c>
      <c r="O22" s="19">
        <v>2</v>
      </c>
      <c r="P22" s="19">
        <v>10</v>
      </c>
      <c r="Q22" s="19">
        <f t="shared" si="1"/>
        <v>4</v>
      </c>
      <c r="R22" s="19">
        <f t="shared" si="2"/>
        <v>40</v>
      </c>
      <c r="S22" s="40" t="str">
        <f t="shared" si="3"/>
        <v>B-4</v>
      </c>
      <c r="T22" s="43" t="str">
        <f t="shared" si="0"/>
        <v>III</v>
      </c>
      <c r="U22" s="43" t="str">
        <f t="shared" si="4"/>
        <v>Mejorable</v>
      </c>
      <c r="V22" s="108"/>
      <c r="W22" s="72" t="str">
        <f>VLOOKUP(H22,PELIGROS!A$2:G$445,6,0)</f>
        <v xml:space="preserve"> MUERTE</v>
      </c>
      <c r="X22" s="74"/>
      <c r="Y22" s="74"/>
      <c r="Z22" s="74"/>
      <c r="AA22" s="72"/>
      <c r="AB22" s="72" t="str">
        <f>VLOOKUP(H22,PELIGROS!A$2:G$445,7,0)</f>
        <v>USO Y MANEJO ADECUADO DE E.P.P.</v>
      </c>
      <c r="AC22" s="108" t="s">
        <v>1251</v>
      </c>
      <c r="AD22" s="121"/>
    </row>
    <row r="23" spans="1:30" ht="51.75" thickBot="1">
      <c r="A23" s="182"/>
      <c r="B23" s="182"/>
      <c r="C23" s="121"/>
      <c r="D23" s="124"/>
      <c r="E23" s="127"/>
      <c r="F23" s="127"/>
      <c r="G23" s="72" t="str">
        <f>VLOOKUP(H23,PELIGROS!A$1:G$445,2,0)</f>
        <v>MATERIAL PARTICULADO</v>
      </c>
      <c r="H23" s="40" t="s">
        <v>269</v>
      </c>
      <c r="I23" s="44" t="s">
        <v>1273</v>
      </c>
      <c r="J23" s="72" t="str">
        <f>VLOOKUP(H23,PELIGROS!A$2:G$445,3,0)</f>
        <v>NEUMOCONIOSIS, BRONQUITIS, ASMA, SILICOSIS</v>
      </c>
      <c r="K23" s="74" t="s">
        <v>1202</v>
      </c>
      <c r="L23" s="72" t="str">
        <f>VLOOKUP(H23,PELIGROS!A$2:G$445,4,0)</f>
        <v>Inspecciones planeadas e inspecciones no planeadas, procedimientos de programas de seguridad y salud en el trabajo</v>
      </c>
      <c r="M23" s="72" t="str">
        <f>VLOOKUP(H23,PELIGROS!A$2:G$445,5,0)</f>
        <v>EPP MASCARILLAS Y FILTROS</v>
      </c>
      <c r="N23" s="74">
        <v>2</v>
      </c>
      <c r="O23" s="19">
        <v>3</v>
      </c>
      <c r="P23" s="19">
        <v>10</v>
      </c>
      <c r="Q23" s="19">
        <f t="shared" si="1"/>
        <v>6</v>
      </c>
      <c r="R23" s="19">
        <f t="shared" si="2"/>
        <v>60</v>
      </c>
      <c r="S23" s="40" t="str">
        <f t="shared" si="3"/>
        <v>M-6</v>
      </c>
      <c r="T23" s="43" t="str">
        <f t="shared" si="0"/>
        <v>III</v>
      </c>
      <c r="U23" s="43" t="str">
        <f t="shared" si="4"/>
        <v>Mejorable</v>
      </c>
      <c r="V23" s="108"/>
      <c r="W23" s="72" t="str">
        <f>VLOOKUP(H23,PELIGROS!A$2:G$445,6,0)</f>
        <v>NEUMOCONIOSIS</v>
      </c>
      <c r="X23" s="74"/>
      <c r="Y23" s="74"/>
      <c r="Z23" s="74"/>
      <c r="AA23" s="72"/>
      <c r="AB23" s="72" t="str">
        <f>VLOOKUP(H23,PELIGROS!A$2:G$445,7,0)</f>
        <v>USO Y MANEJO DE LOS EPP</v>
      </c>
      <c r="AC23" s="108"/>
      <c r="AD23" s="121"/>
    </row>
    <row r="24" spans="1:30" ht="51.75" thickBot="1">
      <c r="A24" s="182"/>
      <c r="B24" s="182"/>
      <c r="C24" s="121"/>
      <c r="D24" s="124"/>
      <c r="E24" s="127"/>
      <c r="F24" s="127"/>
      <c r="G24" s="72" t="str">
        <f>VLOOKUP(H24,PELIGROS!A$1:G$445,2,0)</f>
        <v xml:space="preserve">POLVOS INORGÁNICOS </v>
      </c>
      <c r="H24" s="40" t="s">
        <v>274</v>
      </c>
      <c r="I24" s="44" t="s">
        <v>1273</v>
      </c>
      <c r="J24" s="72" t="str">
        <f>VLOOKUP(H24,PELIGROS!A$2:G$445,3,0)</f>
        <v xml:space="preserve">ASMA,GRIPA, NEUMOCONIOSIS </v>
      </c>
      <c r="K24" s="74" t="s">
        <v>1202</v>
      </c>
      <c r="L24" s="72" t="str">
        <f>VLOOKUP(H24,PELIGROS!A$2:G$445,4,0)</f>
        <v>Inspecciones planeadas e inspecciones no planeadas, procedimientos de programas de seguridad y salud en el trabajo</v>
      </c>
      <c r="M24" s="72" t="str">
        <f>VLOOKUP(H24,PELIGROS!A$2:G$445,5,0)</f>
        <v>EPP MASCARILLAS Y FILTROS</v>
      </c>
      <c r="N24" s="74">
        <v>2</v>
      </c>
      <c r="O24" s="19">
        <v>2</v>
      </c>
      <c r="P24" s="19">
        <v>10</v>
      </c>
      <c r="Q24" s="19">
        <f t="shared" si="1"/>
        <v>4</v>
      </c>
      <c r="R24" s="19">
        <f t="shared" si="2"/>
        <v>40</v>
      </c>
      <c r="S24" s="40" t="str">
        <f t="shared" si="3"/>
        <v>B-4</v>
      </c>
      <c r="T24" s="43" t="str">
        <f t="shared" si="0"/>
        <v>III</v>
      </c>
      <c r="U24" s="43" t="str">
        <f t="shared" si="4"/>
        <v>Mejorable</v>
      </c>
      <c r="V24" s="108"/>
      <c r="W24" s="72" t="str">
        <f>VLOOKUP(H24,PELIGROS!A$2:G$445,6,0)</f>
        <v>NEUMOCONIOSIS</v>
      </c>
      <c r="X24" s="74"/>
      <c r="Y24" s="74"/>
      <c r="Z24" s="74"/>
      <c r="AA24" s="72"/>
      <c r="AB24" s="72" t="str">
        <f>VLOOKUP(H24,PELIGROS!A$2:G$445,7,0)</f>
        <v>LIMPIEZA</v>
      </c>
      <c r="AC24" s="108"/>
      <c r="AD24" s="121"/>
    </row>
    <row r="25" spans="1:30" ht="42" customHeight="1" thickBot="1">
      <c r="A25" s="182"/>
      <c r="B25" s="182"/>
      <c r="C25" s="121"/>
      <c r="D25" s="124"/>
      <c r="E25" s="127"/>
      <c r="F25" s="127"/>
      <c r="G25" s="72" t="str">
        <f>VLOOKUP(H25,PELIGROS!A$1:G$445,2,0)</f>
        <v>NATURALEZA DE LA TAREA</v>
      </c>
      <c r="H25" s="40" t="s">
        <v>76</v>
      </c>
      <c r="I25" s="44" t="s">
        <v>1244</v>
      </c>
      <c r="J25" s="72" t="str">
        <f>VLOOKUP(H25,PELIGROS!A$2:G$445,3,0)</f>
        <v>ESTRÉS,  TRANSTORNOS DEL SUEÑO</v>
      </c>
      <c r="K25" s="74" t="s">
        <v>1202</v>
      </c>
      <c r="L25" s="72" t="str">
        <f>VLOOKUP(H25,PELIGROS!A$2:G$445,4,0)</f>
        <v>N/A</v>
      </c>
      <c r="M25" s="72" t="str">
        <f>VLOOKUP(H25,PELIGROS!A$2:G$445,5,0)</f>
        <v>PVE PSICOSOCIAL</v>
      </c>
      <c r="N25" s="74">
        <v>2</v>
      </c>
      <c r="O25" s="19">
        <v>2</v>
      </c>
      <c r="P25" s="19">
        <v>10</v>
      </c>
      <c r="Q25" s="19">
        <f t="shared" si="1"/>
        <v>4</v>
      </c>
      <c r="R25" s="19">
        <f t="shared" si="2"/>
        <v>40</v>
      </c>
      <c r="S25" s="40" t="str">
        <f t="shared" si="3"/>
        <v>B-4</v>
      </c>
      <c r="T25" s="43" t="str">
        <f t="shared" si="0"/>
        <v>III</v>
      </c>
      <c r="U25" s="43" t="str">
        <f t="shared" si="4"/>
        <v>Mejorable</v>
      </c>
      <c r="V25" s="108"/>
      <c r="W25" s="72" t="str">
        <f>VLOOKUP(H25,PELIGROS!A$2:G$445,6,0)</f>
        <v>ESTRÉS</v>
      </c>
      <c r="X25" s="74"/>
      <c r="Y25" s="74"/>
      <c r="Z25" s="74"/>
      <c r="AA25" s="72"/>
      <c r="AB25" s="72" t="str">
        <f>VLOOKUP(H25,PELIGROS!A$2:G$445,7,0)</f>
        <v>N/A</v>
      </c>
      <c r="AC25" s="108" t="s">
        <v>1254</v>
      </c>
      <c r="AD25" s="121"/>
    </row>
    <row r="26" spans="1:30" ht="42" customHeight="1" thickBot="1">
      <c r="A26" s="182"/>
      <c r="B26" s="182"/>
      <c r="C26" s="121"/>
      <c r="D26" s="124"/>
      <c r="E26" s="127"/>
      <c r="F26" s="127"/>
      <c r="G26" s="72" t="str">
        <f>VLOOKUP(H26,PELIGROS!A$1:G$445,2,0)</f>
        <v xml:space="preserve"> ALTA CONCENTRACIÓN</v>
      </c>
      <c r="H26" s="40" t="s">
        <v>88</v>
      </c>
      <c r="I26" s="44" t="s">
        <v>1244</v>
      </c>
      <c r="J26" s="72" t="str">
        <f>VLOOKUP(H26,PELIGROS!A$2:G$445,3,0)</f>
        <v>ESTRÉS, DEPRESIÓN, TRANSTORNOS DEL SUEÑO, AUSENCIA DE ATENCIÓN</v>
      </c>
      <c r="K26" s="74" t="s">
        <v>1202</v>
      </c>
      <c r="L26" s="72" t="str">
        <f>VLOOKUP(H26,PELIGROS!A$2:G$445,4,0)</f>
        <v>N/A</v>
      </c>
      <c r="M26" s="72" t="str">
        <f>VLOOKUP(H26,PELIGROS!A$2:G$445,5,0)</f>
        <v>PVE PSICOSOCIAL</v>
      </c>
      <c r="N26" s="74">
        <v>2</v>
      </c>
      <c r="O26" s="19">
        <v>1</v>
      </c>
      <c r="P26" s="19">
        <v>10</v>
      </c>
      <c r="Q26" s="19">
        <f t="shared" si="1"/>
        <v>2</v>
      </c>
      <c r="R26" s="19">
        <f t="shared" si="2"/>
        <v>20</v>
      </c>
      <c r="S26" s="40" t="str">
        <f t="shared" si="3"/>
        <v>B-2</v>
      </c>
      <c r="T26" s="43" t="str">
        <f t="shared" si="0"/>
        <v>IV</v>
      </c>
      <c r="U26" s="43" t="str">
        <f t="shared" si="4"/>
        <v>Aceptable</v>
      </c>
      <c r="V26" s="108"/>
      <c r="W26" s="72" t="str">
        <f>VLOOKUP(H26,PELIGROS!A$2:G$445,6,0)</f>
        <v>ESTRÉS, ALTERACIÓN DEL SISTEMA NERVIOSO</v>
      </c>
      <c r="X26" s="74"/>
      <c r="Y26" s="74"/>
      <c r="Z26" s="74"/>
      <c r="AA26" s="72"/>
      <c r="AB26" s="72" t="str">
        <f>VLOOKUP(H26,PELIGROS!A$2:G$445,7,0)</f>
        <v>N/A</v>
      </c>
      <c r="AC26" s="108"/>
      <c r="AD26" s="121"/>
    </row>
    <row r="27" spans="1:30" ht="51.75" thickBot="1">
      <c r="A27" s="182"/>
      <c r="B27" s="182"/>
      <c r="C27" s="121"/>
      <c r="D27" s="124"/>
      <c r="E27" s="127"/>
      <c r="F27" s="127"/>
      <c r="G27" s="72" t="str">
        <f>VLOOKUP(H27,PELIGROS!A$1:G$445,2,0)</f>
        <v>Forzadas, Prolongadas</v>
      </c>
      <c r="H27" s="40" t="s">
        <v>40</v>
      </c>
      <c r="I27" s="44" t="s">
        <v>1245</v>
      </c>
      <c r="J27" s="72" t="str">
        <f>VLOOKUP(H27,PELIGROS!A$2:G$445,3,0)</f>
        <v xml:space="preserve">Lesiones osteomusculares, lesiones osteoarticulares
</v>
      </c>
      <c r="K27" s="74" t="s">
        <v>1202</v>
      </c>
      <c r="L27" s="72" t="str">
        <f>VLOOKUP(H27,PELIGROS!A$2:G$445,4,0)</f>
        <v>Inspecciones planeadas e inspecciones no planeadas, procedimientos de programas de seguridad y salud en el trabajo</v>
      </c>
      <c r="M27" s="72" t="str">
        <f>VLOOKUP(H27,PELIGROS!A$2:G$445,5,0)</f>
        <v>PVE Biomecánico, programa pausas activas, exámenes periódicos, recomendaciones, control de posturas</v>
      </c>
      <c r="N27" s="74">
        <v>2</v>
      </c>
      <c r="O27" s="19">
        <v>2</v>
      </c>
      <c r="P27" s="19">
        <v>25</v>
      </c>
      <c r="Q27" s="19">
        <f t="shared" si="1"/>
        <v>4</v>
      </c>
      <c r="R27" s="19">
        <f t="shared" si="2"/>
        <v>100</v>
      </c>
      <c r="S27" s="40" t="str">
        <f t="shared" si="3"/>
        <v>B-4</v>
      </c>
      <c r="T27" s="43" t="str">
        <f t="shared" si="0"/>
        <v>III</v>
      </c>
      <c r="U27" s="43" t="str">
        <f t="shared" si="4"/>
        <v>Mejorable</v>
      </c>
      <c r="V27" s="108"/>
      <c r="W27" s="72" t="str">
        <f>VLOOKUP(H27,PELIGROS!A$2:G$445,6,0)</f>
        <v>Enfermedades Osteomusculares</v>
      </c>
      <c r="X27" s="74"/>
      <c r="Y27" s="74"/>
      <c r="Z27" s="74"/>
      <c r="AA27" s="72"/>
      <c r="AB27" s="72" t="str">
        <f>VLOOKUP(H27,PELIGROS!A$2:G$445,7,0)</f>
        <v>Prevención en lesiones osteomusculares, líderes de pausas activas</v>
      </c>
      <c r="AC27" s="108" t="s">
        <v>1208</v>
      </c>
      <c r="AD27" s="121"/>
    </row>
    <row r="28" spans="1:30" ht="39" thickBot="1">
      <c r="A28" s="182"/>
      <c r="B28" s="182"/>
      <c r="C28" s="121"/>
      <c r="D28" s="124"/>
      <c r="E28" s="127"/>
      <c r="F28" s="127"/>
      <c r="G28" s="72" t="str">
        <f>VLOOKUP(H28,PELIGROS!A$1:G$445,2,0)</f>
        <v>Movimientos repetitivos, Miembros Superiores</v>
      </c>
      <c r="H28" s="40" t="s">
        <v>47</v>
      </c>
      <c r="I28" s="44" t="s">
        <v>1245</v>
      </c>
      <c r="J28" s="72" t="str">
        <f>VLOOKUP(H28,PELIGROS!A$2:G$445,3,0)</f>
        <v>Lesiones Musculoesqueléticas</v>
      </c>
      <c r="K28" s="74" t="s">
        <v>1202</v>
      </c>
      <c r="L28" s="72" t="str">
        <f>VLOOKUP(H28,PELIGROS!A$2:G$445,4,0)</f>
        <v>N/A</v>
      </c>
      <c r="M28" s="72" t="str">
        <f>VLOOKUP(H28,PELIGROS!A$2:G$445,5,0)</f>
        <v>PVE BIomécanico, programa pausas activas, examenes periódicos, recomendaicones, control de posturas</v>
      </c>
      <c r="N28" s="74">
        <v>2</v>
      </c>
      <c r="O28" s="19">
        <v>2</v>
      </c>
      <c r="P28" s="19">
        <v>10</v>
      </c>
      <c r="Q28" s="19">
        <f t="shared" si="1"/>
        <v>4</v>
      </c>
      <c r="R28" s="19">
        <f t="shared" si="2"/>
        <v>40</v>
      </c>
      <c r="S28" s="40" t="str">
        <f t="shared" si="3"/>
        <v>B-4</v>
      </c>
      <c r="T28" s="43" t="str">
        <f t="shared" si="0"/>
        <v>III</v>
      </c>
      <c r="U28" s="43" t="str">
        <f t="shared" si="4"/>
        <v>Mejorable</v>
      </c>
      <c r="V28" s="108"/>
      <c r="W28" s="72" t="str">
        <f>VLOOKUP(H28,PELIGROS!A$2:G$445,6,0)</f>
        <v>Enfermedades musculoesqueleticas</v>
      </c>
      <c r="X28" s="74"/>
      <c r="Y28" s="74"/>
      <c r="Z28" s="74"/>
      <c r="AA28" s="72"/>
      <c r="AB28" s="72" t="str">
        <f>VLOOKUP(H28,PELIGROS!A$2:G$445,7,0)</f>
        <v>Prevención en lesiones osteomusculares, líderes de pausas activas</v>
      </c>
      <c r="AC28" s="108"/>
      <c r="AD28" s="121"/>
    </row>
    <row r="29" spans="1:30" ht="51.75" thickBot="1">
      <c r="A29" s="182"/>
      <c r="B29" s="182"/>
      <c r="C29" s="121"/>
      <c r="D29" s="124"/>
      <c r="E29" s="127"/>
      <c r="F29" s="127"/>
      <c r="G29" s="72" t="str">
        <f>VLOOKUP(H29,PELIGROS!A$1:G$445,2,0)</f>
        <v>Carga de un peso mayor al recomendado</v>
      </c>
      <c r="H29" s="40" t="s">
        <v>486</v>
      </c>
      <c r="I29" s="44" t="s">
        <v>1245</v>
      </c>
      <c r="J29" s="72" t="str">
        <f>VLOOKUP(H29,PELIGROS!A$2:G$445,3,0)</f>
        <v>Lesiones osteomusculares, lesiones osteoarticulares</v>
      </c>
      <c r="K29" s="74" t="s">
        <v>1202</v>
      </c>
      <c r="L29" s="72" t="str">
        <f>VLOOKUP(H29,PELIGROS!A$2:G$445,4,0)</f>
        <v>Inspecciones planeadas e inspecciones no planeadas, procedimientos de programas de seguridad y salud en el trabajo</v>
      </c>
      <c r="M29" s="72" t="str">
        <f>VLOOKUP(H29,PELIGROS!A$2:G$445,5,0)</f>
        <v>PVE Biomecánico, programa pausas activas, exámenes periódicos, recomendaciones, control de posturas</v>
      </c>
      <c r="N29" s="74">
        <v>2</v>
      </c>
      <c r="O29" s="19">
        <v>2</v>
      </c>
      <c r="P29" s="19">
        <v>25</v>
      </c>
      <c r="Q29" s="19">
        <f t="shared" si="1"/>
        <v>4</v>
      </c>
      <c r="R29" s="19">
        <f t="shared" si="2"/>
        <v>100</v>
      </c>
      <c r="S29" s="40" t="str">
        <f t="shared" si="3"/>
        <v>B-4</v>
      </c>
      <c r="T29" s="43" t="str">
        <f t="shared" si="0"/>
        <v>III</v>
      </c>
      <c r="U29" s="43" t="str">
        <f t="shared" si="4"/>
        <v>Mejorable</v>
      </c>
      <c r="V29" s="108"/>
      <c r="W29" s="72" t="str">
        <f>VLOOKUP(H29,PELIGROS!A$2:G$445,6,0)</f>
        <v>Enfermedades del sistema osteomuscular</v>
      </c>
      <c r="X29" s="74"/>
      <c r="Y29" s="74"/>
      <c r="Z29" s="74"/>
      <c r="AA29" s="72"/>
      <c r="AB29" s="72" t="str">
        <f>VLOOKUP(H29,PELIGROS!A$2:G$445,7,0)</f>
        <v>Prevención en lesiones osteomusculares, Líderes en pausas activas</v>
      </c>
      <c r="AC29" s="108"/>
      <c r="AD29" s="121"/>
    </row>
    <row r="30" spans="1:30" ht="64.5" thickBot="1">
      <c r="A30" s="182"/>
      <c r="B30" s="182"/>
      <c r="C30" s="121"/>
      <c r="D30" s="124"/>
      <c r="E30" s="127"/>
      <c r="F30" s="127"/>
      <c r="G30" s="72" t="str">
        <f>VLOOKUP(H30,PELIGROS!A$1:G$445,2,0)</f>
        <v>Atropellamiento, Envestir</v>
      </c>
      <c r="H30" s="40" t="s">
        <v>1187</v>
      </c>
      <c r="I30" s="44" t="s">
        <v>1220</v>
      </c>
      <c r="J30" s="72" t="str">
        <f>VLOOKUP(H30,PELIGROS!A$2:G$445,3,0)</f>
        <v>Lesiones, pérdidas materiales, muerte</v>
      </c>
      <c r="K30" s="74" t="s">
        <v>1202</v>
      </c>
      <c r="L30" s="72" t="str">
        <f>VLOOKUP(H30,PELIGROS!A$2:G$445,4,0)</f>
        <v>Inspecciones planeadas e inspecciones no planeadas, procedimientos de programas de seguridad y salud en el trabajo</v>
      </c>
      <c r="M30" s="72" t="str">
        <f>VLOOKUP(H30,PELIGROS!A$2:G$445,5,0)</f>
        <v>Programa de seguridad vial, señalización</v>
      </c>
      <c r="N30" s="74">
        <v>2</v>
      </c>
      <c r="O30" s="19">
        <v>2</v>
      </c>
      <c r="P30" s="19">
        <v>60</v>
      </c>
      <c r="Q30" s="19">
        <f t="shared" si="1"/>
        <v>4</v>
      </c>
      <c r="R30" s="19">
        <f t="shared" si="2"/>
        <v>240</v>
      </c>
      <c r="S30" s="40" t="str">
        <f t="shared" si="3"/>
        <v>B-4</v>
      </c>
      <c r="T30" s="43" t="str">
        <f t="shared" si="0"/>
        <v>II</v>
      </c>
      <c r="U30" s="43" t="str">
        <f t="shared" si="4"/>
        <v>No Aceptable o Aceptable Con Control Especifico</v>
      </c>
      <c r="V30" s="108"/>
      <c r="W30" s="72" t="str">
        <f>VLOOKUP(H30,PELIGROS!A$2:G$445,6,0)</f>
        <v>Muerte</v>
      </c>
      <c r="X30" s="74"/>
      <c r="Y30" s="74"/>
      <c r="Z30" s="74"/>
      <c r="AA30" s="72" t="s">
        <v>1255</v>
      </c>
      <c r="AB30" s="72" t="str">
        <f>VLOOKUP(H30,PELIGROS!A$2:G$445,7,0)</f>
        <v>Seguridad vial y manejo defensivo, aseguramiento de áreas de trabajo</v>
      </c>
      <c r="AC30" s="74" t="s">
        <v>1211</v>
      </c>
      <c r="AD30" s="121"/>
    </row>
    <row r="31" spans="1:30" ht="51.75" thickBot="1">
      <c r="A31" s="182"/>
      <c r="B31" s="182"/>
      <c r="C31" s="121"/>
      <c r="D31" s="124"/>
      <c r="E31" s="127"/>
      <c r="F31" s="127"/>
      <c r="G31" s="72" t="str">
        <f>VLOOKUP(H31,PELIGROS!A$1:G$445,2,0)</f>
        <v>Inadecuadas conexiones eléctricas-saturación en tomas de energía</v>
      </c>
      <c r="H31" s="40" t="s">
        <v>566</v>
      </c>
      <c r="I31" s="44" t="s">
        <v>1220</v>
      </c>
      <c r="J31" s="72" t="str">
        <f>VLOOKUP(H31,PELIGROS!A$2:G$445,3,0)</f>
        <v>Quemaduras, electrocución, muerte</v>
      </c>
      <c r="K31" s="74" t="s">
        <v>1202</v>
      </c>
      <c r="L31" s="72" t="str">
        <f>VLOOKUP(H31,PELIGROS!A$2:G$445,4,0)</f>
        <v>Inspecciones planeadas e inspecciones no planeadas, procedimientos de programas de seguridad y salud en el trabajo</v>
      </c>
      <c r="M31" s="72" t="str">
        <f>VLOOKUP(H31,PELIGROS!A$2:G$445,5,0)</f>
        <v>E.P.P. Bota dieléctrica, Casco dieléctrico</v>
      </c>
      <c r="N31" s="74">
        <v>2</v>
      </c>
      <c r="O31" s="19">
        <v>1</v>
      </c>
      <c r="P31" s="19">
        <v>100</v>
      </c>
      <c r="Q31" s="19">
        <f t="shared" si="1"/>
        <v>2</v>
      </c>
      <c r="R31" s="19">
        <f t="shared" si="2"/>
        <v>200</v>
      </c>
      <c r="S31" s="40" t="str">
        <f t="shared" si="3"/>
        <v>B-2</v>
      </c>
      <c r="T31" s="43" t="str">
        <f t="shared" si="0"/>
        <v>II</v>
      </c>
      <c r="U31" s="43" t="str">
        <f t="shared" si="4"/>
        <v>No Aceptable o Aceptable Con Control Especifico</v>
      </c>
      <c r="V31" s="108"/>
      <c r="W31" s="72" t="str">
        <f>VLOOKUP(H31,PELIGROS!A$2:G$445,6,0)</f>
        <v>Muerte</v>
      </c>
      <c r="X31" s="74"/>
      <c r="Y31" s="74"/>
      <c r="Z31" s="74"/>
      <c r="AA31" s="72"/>
      <c r="AB31" s="72" t="str">
        <f>VLOOKUP(H31,PELIGROS!A$2:G$445,7,0)</f>
        <v>Uso y manejo adecuado de E.P.P., actos y condiciones inseguras</v>
      </c>
      <c r="AC31" s="74" t="s">
        <v>32</v>
      </c>
      <c r="AD31" s="121"/>
    </row>
    <row r="32" spans="1:30" ht="64.5" thickBot="1">
      <c r="A32" s="182"/>
      <c r="B32" s="182"/>
      <c r="C32" s="121"/>
      <c r="D32" s="124"/>
      <c r="E32" s="127"/>
      <c r="F32" s="127"/>
      <c r="G32" s="72" t="str">
        <f>VLOOKUP(H32,PELIGROS!A$1:G$445,2,0)</f>
        <v>Ingreso a pozos, Red de acueducto o excavaciones</v>
      </c>
      <c r="H32" s="40" t="s">
        <v>571</v>
      </c>
      <c r="I32" s="44" t="s">
        <v>1220</v>
      </c>
      <c r="J32" s="72" t="str">
        <f>VLOOKUP(H32,PELIGROS!A$2:G$445,3,0)</f>
        <v>Intoxicación, asfixicia, daños vías resiratorias, muerte</v>
      </c>
      <c r="K32" s="74" t="s">
        <v>1202</v>
      </c>
      <c r="L32" s="72" t="str">
        <f>VLOOKUP(H32,PELIGROS!A$2:G$445,4,0)</f>
        <v>Inspecciones planeadas e inspecciones no planeadas, procedimientos de programas de seguridad y salud en el trabajo</v>
      </c>
      <c r="M32" s="72" t="str">
        <f>VLOOKUP(H32,PELIGROS!A$2:G$445,5,0)</f>
        <v>E.P.P. Colectivos, Tripoide</v>
      </c>
      <c r="N32" s="74">
        <v>2</v>
      </c>
      <c r="O32" s="19">
        <v>2</v>
      </c>
      <c r="P32" s="19">
        <v>100</v>
      </c>
      <c r="Q32" s="19">
        <f t="shared" si="1"/>
        <v>4</v>
      </c>
      <c r="R32" s="19">
        <f t="shared" si="2"/>
        <v>400</v>
      </c>
      <c r="S32" s="40" t="str">
        <f t="shared" si="3"/>
        <v>B-4</v>
      </c>
      <c r="T32" s="43" t="str">
        <f t="shared" si="0"/>
        <v>II</v>
      </c>
      <c r="U32" s="43" t="str">
        <f t="shared" si="4"/>
        <v>No Aceptable o Aceptable Con Control Especifico</v>
      </c>
      <c r="V32" s="108"/>
      <c r="W32" s="72" t="str">
        <f>VLOOKUP(H32,PELIGROS!A$2:G$445,6,0)</f>
        <v>Muerte</v>
      </c>
      <c r="X32" s="74"/>
      <c r="Y32" s="74"/>
      <c r="Z32" s="74"/>
      <c r="AA32" s="72"/>
      <c r="AB32" s="72" t="str">
        <f>VLOOKUP(H32,PELIGROS!A$2:G$445,7,0)</f>
        <v>Trabajo seguro en espacios confinados y manejo de medidores de gases, diligenciamiento de permisos de trabajos, uso y manejo adecuado de E.P.P.</v>
      </c>
      <c r="AC32" s="74" t="s">
        <v>1256</v>
      </c>
      <c r="AD32" s="121"/>
    </row>
    <row r="33" spans="1:30" ht="78" customHeight="1" thickBot="1">
      <c r="A33" s="182"/>
      <c r="B33" s="182"/>
      <c r="C33" s="121"/>
      <c r="D33" s="124"/>
      <c r="E33" s="127"/>
      <c r="F33" s="127"/>
      <c r="G33" s="72" t="str">
        <f>VLOOKUP(H33,PELIGROS!A$1:G$445,2,0)</f>
        <v>Reparación de redes e instalaciones</v>
      </c>
      <c r="H33" s="40" t="s">
        <v>576</v>
      </c>
      <c r="I33" s="44" t="s">
        <v>1220</v>
      </c>
      <c r="J33" s="72" t="str">
        <f>VLOOKUP(H33,PELIGROS!A$2:G$445,3,0)</f>
        <v>Atrapamiento, apastamiento, lesiones, fracturas, muerte</v>
      </c>
      <c r="K33" s="74" t="s">
        <v>1202</v>
      </c>
      <c r="L33" s="72" t="str">
        <f>VLOOKUP(H33,PELIGROS!A$2:G$445,4,0)</f>
        <v>Inspecciones planeadas e inspecciones no planeadas, procedimientos de programas de seguridad y salud en el trabajo</v>
      </c>
      <c r="M33" s="72" t="str">
        <f>VLOOKUP(H33,PELIGROS!A$2:G$445,5,0)</f>
        <v>E.P.P. Colectivos entibados y cajas de entibados</v>
      </c>
      <c r="N33" s="74">
        <v>2</v>
      </c>
      <c r="O33" s="19">
        <v>2</v>
      </c>
      <c r="P33" s="19">
        <v>100</v>
      </c>
      <c r="Q33" s="19">
        <f t="shared" si="1"/>
        <v>4</v>
      </c>
      <c r="R33" s="19">
        <f t="shared" si="2"/>
        <v>400</v>
      </c>
      <c r="S33" s="40" t="str">
        <f t="shared" si="3"/>
        <v>B-4</v>
      </c>
      <c r="T33" s="43" t="str">
        <f t="shared" si="0"/>
        <v>II</v>
      </c>
      <c r="U33" s="43" t="str">
        <f t="shared" si="4"/>
        <v>No Aceptable o Aceptable Con Control Especifico</v>
      </c>
      <c r="V33" s="108"/>
      <c r="W33" s="72" t="str">
        <f>VLOOKUP(H33,PELIGROS!A$2:G$445,6,0)</f>
        <v>Muerte</v>
      </c>
      <c r="X33" s="74"/>
      <c r="Y33" s="74"/>
      <c r="Z33" s="74"/>
      <c r="AA33" s="72"/>
      <c r="AB33" s="72" t="str">
        <f>VLOOKUP(H33,PELIGROS!A$2:G$445,7,0)</f>
        <v>Prevención en riesgo en excavaciones y manejo de entibados, prevención en roturas de redes de gas antural, diligenciamieto de permisos de trabajo, uso y manejo adecuado de E.P.P.</v>
      </c>
      <c r="AC33" s="74" t="s">
        <v>1257</v>
      </c>
      <c r="AD33" s="121"/>
    </row>
    <row r="34" spans="1:30" ht="39" thickBot="1">
      <c r="A34" s="182"/>
      <c r="B34" s="182"/>
      <c r="C34" s="121"/>
      <c r="D34" s="124"/>
      <c r="E34" s="127"/>
      <c r="F34" s="127"/>
      <c r="G34" s="72" t="str">
        <f>VLOOKUP(H34,PELIGROS!A$1:G$445,2,0)</f>
        <v>Superficies de trabajo irregulares o deslizantes</v>
      </c>
      <c r="H34" s="40" t="s">
        <v>597</v>
      </c>
      <c r="I34" s="44" t="s">
        <v>1220</v>
      </c>
      <c r="J34" s="72" t="str">
        <f>VLOOKUP(H34,PELIGROS!A$2:G$445,3,0)</f>
        <v>Caidas del mismo nivel, fracturas, golpe con objetos, caídas de objetos, obstrucción de rutas de evacuación</v>
      </c>
      <c r="K34" s="74" t="s">
        <v>1202</v>
      </c>
      <c r="L34" s="72" t="str">
        <f>VLOOKUP(H34,PELIGROS!A$2:G$445,4,0)</f>
        <v>N/A</v>
      </c>
      <c r="M34" s="72" t="str">
        <f>VLOOKUP(H34,PELIGROS!A$2:G$445,5,0)</f>
        <v>N/A</v>
      </c>
      <c r="N34" s="74">
        <v>2</v>
      </c>
      <c r="O34" s="19">
        <v>2</v>
      </c>
      <c r="P34" s="19">
        <v>25</v>
      </c>
      <c r="Q34" s="19">
        <f t="shared" si="1"/>
        <v>4</v>
      </c>
      <c r="R34" s="19">
        <f t="shared" si="2"/>
        <v>100</v>
      </c>
      <c r="S34" s="40" t="str">
        <f t="shared" si="3"/>
        <v>B-4</v>
      </c>
      <c r="T34" s="43" t="str">
        <f t="shared" si="0"/>
        <v>III</v>
      </c>
      <c r="U34" s="43" t="str">
        <f t="shared" si="4"/>
        <v>Mejorable</v>
      </c>
      <c r="V34" s="108"/>
      <c r="W34" s="72" t="str">
        <f>VLOOKUP(H34,PELIGROS!A$2:G$445,6,0)</f>
        <v>Caídas de distinto nivel</v>
      </c>
      <c r="X34" s="74"/>
      <c r="Y34" s="74"/>
      <c r="Z34" s="74"/>
      <c r="AA34" s="72"/>
      <c r="AB34" s="72" t="str">
        <f>VLOOKUP(H34,PELIGROS!A$2:G$445,7,0)</f>
        <v>Pautas Básicas en orden y aseo en el lugar de trabajo, actos y condiciones inseguras</v>
      </c>
      <c r="AC34" s="74" t="s">
        <v>32</v>
      </c>
      <c r="AD34" s="121"/>
    </row>
    <row r="35" spans="1:30" ht="64.5" thickBot="1">
      <c r="A35" s="182"/>
      <c r="B35" s="182"/>
      <c r="C35" s="121"/>
      <c r="D35" s="124"/>
      <c r="E35" s="127"/>
      <c r="F35" s="127"/>
      <c r="G35" s="72" t="str">
        <f>VLOOKUP(H35,PELIGROS!A$1:G$445,2,0)</f>
        <v>Herramientas Manuales</v>
      </c>
      <c r="H35" s="40" t="s">
        <v>606</v>
      </c>
      <c r="I35" s="44" t="s">
        <v>1220</v>
      </c>
      <c r="J35" s="72" t="str">
        <f>VLOOKUP(H35,PELIGROS!A$2:G$445,3,0)</f>
        <v>Quemaduras, contusiones y lesiones</v>
      </c>
      <c r="K35" s="74" t="s">
        <v>1202</v>
      </c>
      <c r="L35" s="72" t="str">
        <f>VLOOKUP(H35,PELIGROS!A$2:G$445,4,0)</f>
        <v>Inspecciones planeadas e inspecciones no planeadas, procedimientos de programas de seguridad y salud en el trabajo</v>
      </c>
      <c r="M35" s="72" t="str">
        <f>VLOOKUP(H35,PELIGROS!A$2:G$445,5,0)</f>
        <v>E.P.P.</v>
      </c>
      <c r="N35" s="74">
        <v>2</v>
      </c>
      <c r="O35" s="19">
        <v>3</v>
      </c>
      <c r="P35" s="19">
        <v>25</v>
      </c>
      <c r="Q35" s="19">
        <f t="shared" si="1"/>
        <v>6</v>
      </c>
      <c r="R35" s="19">
        <f t="shared" si="2"/>
        <v>150</v>
      </c>
      <c r="S35" s="40" t="str">
        <f t="shared" si="3"/>
        <v>M-6</v>
      </c>
      <c r="T35" s="43" t="str">
        <f t="shared" si="0"/>
        <v>II</v>
      </c>
      <c r="U35" s="43" t="str">
        <f t="shared" si="4"/>
        <v>No Aceptable o Aceptable Con Control Especifico</v>
      </c>
      <c r="V35" s="108"/>
      <c r="W35" s="72" t="str">
        <f>VLOOKUP(H35,PELIGROS!A$2:G$445,6,0)</f>
        <v>Amputación</v>
      </c>
      <c r="X35" s="74"/>
      <c r="Y35" s="74"/>
      <c r="Z35" s="74"/>
      <c r="AA35" s="72"/>
      <c r="AB35" s="72" t="str">
        <f>VLOOKUP(H35,PELIGROS!A$2:G$445,7,0)</f>
        <v xml:space="preserve">
Uso y manejo adecuado de E.P.P., uso y manejo adecuado de herramientas manuales y/o máqinas y equipos</v>
      </c>
      <c r="AC35" s="108" t="s">
        <v>1258</v>
      </c>
      <c r="AD35" s="121"/>
    </row>
    <row r="36" spans="1:30" ht="51.75" thickBot="1">
      <c r="A36" s="182"/>
      <c r="B36" s="182"/>
      <c r="C36" s="121"/>
      <c r="D36" s="124"/>
      <c r="E36" s="127"/>
      <c r="F36" s="127"/>
      <c r="G36" s="72" t="str">
        <f>VLOOKUP(H36,PELIGROS!A$1:G$445,2,0)</f>
        <v>Maquinaria y equipo</v>
      </c>
      <c r="H36" s="40" t="s">
        <v>612</v>
      </c>
      <c r="I36" s="44" t="s">
        <v>1220</v>
      </c>
      <c r="J36" s="72" t="str">
        <f>VLOOKUP(H36,PELIGROS!A$2:G$445,3,0)</f>
        <v>Atrapamiento, amputación, aplastamiento, fractura, muerte</v>
      </c>
      <c r="K36" s="74" t="s">
        <v>1202</v>
      </c>
      <c r="L36" s="72" t="str">
        <f>VLOOKUP(H36,PELIGROS!A$2:G$445,4,0)</f>
        <v>Inspecciones planeadas e inspecciones no planeadas, procedimientos de programas de seguridad y salud en el trabajo</v>
      </c>
      <c r="M36" s="72" t="str">
        <f>VLOOKUP(H36,PELIGROS!A$2:G$445,5,0)</f>
        <v>E.P.P.</v>
      </c>
      <c r="N36" s="74">
        <v>2</v>
      </c>
      <c r="O36" s="19">
        <v>2</v>
      </c>
      <c r="P36" s="19">
        <v>25</v>
      </c>
      <c r="Q36" s="19">
        <f t="shared" si="1"/>
        <v>4</v>
      </c>
      <c r="R36" s="19">
        <f t="shared" si="2"/>
        <v>100</v>
      </c>
      <c r="S36" s="40" t="str">
        <f t="shared" si="3"/>
        <v>B-4</v>
      </c>
      <c r="T36" s="43" t="str">
        <f t="shared" si="0"/>
        <v>III</v>
      </c>
      <c r="U36" s="43" t="str">
        <f t="shared" si="4"/>
        <v>Mejorable</v>
      </c>
      <c r="V36" s="108"/>
      <c r="W36" s="72" t="str">
        <f>VLOOKUP(H36,PELIGROS!A$2:G$445,6,0)</f>
        <v>Aplastamiento</v>
      </c>
      <c r="X36" s="74"/>
      <c r="Y36" s="74"/>
      <c r="Z36" s="74"/>
      <c r="AA36" s="72"/>
      <c r="AB36" s="72" t="str">
        <f>VLOOKUP(H36,PELIGROS!A$2:G$445,7,0)</f>
        <v>Uso y manejo adecuado de E.P.P., uso y manejo adecuado de herramientas amnuales y/o máquinas y equipos</v>
      </c>
      <c r="AC36" s="108"/>
      <c r="AD36" s="121"/>
    </row>
    <row r="37" spans="1:30" ht="86.25" customHeight="1" thickBot="1">
      <c r="A37" s="182"/>
      <c r="B37" s="182"/>
      <c r="C37" s="121"/>
      <c r="D37" s="124"/>
      <c r="E37" s="127"/>
      <c r="F37" s="127"/>
      <c r="G37" s="72" t="str">
        <f>VLOOKUP(H37,PELIGROS!A$1:G$445,2,0)</f>
        <v>Atraco, golpiza, atentados y secuestrados</v>
      </c>
      <c r="H37" s="40" t="s">
        <v>57</v>
      </c>
      <c r="I37" s="44" t="s">
        <v>1220</v>
      </c>
      <c r="J37" s="72" t="str">
        <f>VLOOKUP(H37,PELIGROS!A$2:G$445,3,0)</f>
        <v>Estrés, golpes, Secuestros</v>
      </c>
      <c r="K37" s="74" t="s">
        <v>1202</v>
      </c>
      <c r="L37" s="72" t="str">
        <f>VLOOKUP(H37,PELIGROS!A$2:G$445,4,0)</f>
        <v>Inspecciones planeadas e inspecciones no planeadas, procedimientos de programas de seguridad y salud en el trabajo</v>
      </c>
      <c r="M37" s="72" t="str">
        <f>VLOOKUP(H37,PELIGROS!A$2:G$445,5,0)</f>
        <v xml:space="preserve">Uniformes Corporativos, Caquetas corporativas, Carnetización
</v>
      </c>
      <c r="N37" s="74">
        <v>2</v>
      </c>
      <c r="O37" s="19">
        <v>3</v>
      </c>
      <c r="P37" s="19">
        <v>60</v>
      </c>
      <c r="Q37" s="19">
        <f t="shared" si="1"/>
        <v>6</v>
      </c>
      <c r="R37" s="19">
        <f t="shared" si="2"/>
        <v>360</v>
      </c>
      <c r="S37" s="40" t="str">
        <f t="shared" si="3"/>
        <v>M-6</v>
      </c>
      <c r="T37" s="43" t="str">
        <f t="shared" si="0"/>
        <v>II</v>
      </c>
      <c r="U37" s="43" t="str">
        <f t="shared" si="4"/>
        <v>No Aceptable o Aceptable Con Control Especifico</v>
      </c>
      <c r="V37" s="108"/>
      <c r="W37" s="72" t="str">
        <f>VLOOKUP(H37,PELIGROS!A$2:G$445,6,0)</f>
        <v>Secuestros</v>
      </c>
      <c r="X37" s="74"/>
      <c r="Y37" s="74"/>
      <c r="Z37" s="74"/>
      <c r="AA37" s="72"/>
      <c r="AB37" s="72" t="str">
        <f>VLOOKUP(H37,PELIGROS!A$2:G$445,7,0)</f>
        <v>N/A</v>
      </c>
      <c r="AC37" s="74" t="s">
        <v>1230</v>
      </c>
      <c r="AD37" s="121"/>
    </row>
    <row r="38" spans="1:30" ht="90" thickBot="1">
      <c r="A38" s="182"/>
      <c r="B38" s="182"/>
      <c r="C38" s="121"/>
      <c r="D38" s="124"/>
      <c r="E38" s="127"/>
      <c r="F38" s="127"/>
      <c r="G38" s="72" t="str">
        <f>VLOOKUP(H38,PELIGROS!A$1:G$445,2,0)</f>
        <v>MANTENIMIENTO DE PUENTE GRUAS, LIMPIEZA DE CANALES, MANTENIMIENTO DE INSTALACIONES LOCATIVAS, MANTENIMIENTO Y REPARACIÓN DE POZOS</v>
      </c>
      <c r="H38" s="40" t="s">
        <v>624</v>
      </c>
      <c r="I38" s="44" t="s">
        <v>1220</v>
      </c>
      <c r="J38" s="72" t="str">
        <f>VLOOKUP(H38,PELIGROS!A$2:G$445,3,0)</f>
        <v>LESIONES, FRACTURAS, MUERTE</v>
      </c>
      <c r="K38" s="74" t="s">
        <v>1202</v>
      </c>
      <c r="L38" s="72" t="str">
        <f>VLOOKUP(H38,PELIGROS!A$2:G$445,4,0)</f>
        <v>Inspecciones planeadas e inspecciones no planeadas, procedimientos de programas de seguridad y salud en el trabajo</v>
      </c>
      <c r="M38" s="72" t="str">
        <f>VLOOKUP(H38,PELIGROS!A$2:G$445,5,0)</f>
        <v>EPP</v>
      </c>
      <c r="N38" s="74">
        <v>2</v>
      </c>
      <c r="O38" s="19">
        <v>2</v>
      </c>
      <c r="P38" s="19">
        <v>60</v>
      </c>
      <c r="Q38" s="19">
        <f t="shared" si="1"/>
        <v>4</v>
      </c>
      <c r="R38" s="19">
        <f t="shared" si="2"/>
        <v>240</v>
      </c>
      <c r="S38" s="40" t="str">
        <f t="shared" si="3"/>
        <v>B-4</v>
      </c>
      <c r="T38" s="43" t="str">
        <f t="shared" si="0"/>
        <v>II</v>
      </c>
      <c r="U38" s="43" t="str">
        <f t="shared" si="4"/>
        <v>No Aceptable o Aceptable Con Control Especifico</v>
      </c>
      <c r="V38" s="108"/>
      <c r="W38" s="72" t="str">
        <f>VLOOKUP(H38,PELIGROS!A$2:G$445,6,0)</f>
        <v>MUERTE</v>
      </c>
      <c r="X38" s="74"/>
      <c r="Y38" s="74"/>
      <c r="Z38" s="74"/>
      <c r="AA38" s="72"/>
      <c r="AB38" s="72" t="str">
        <f>VLOOKUP(H38,PELIGROS!A$2:G$445,7,0)</f>
        <v>CERTIFICACIÓN Y/O ENTRENAMIENTO EN TRABAJO SEGURO EN ALTURAS; DILGENCIAMIENTO DE PERMISO DE TRABAJO; USO Y MANEJO ADECUADO DE E.P.P.; ARME Y DESARME DE ANDAMIOS</v>
      </c>
      <c r="AC38" s="74" t="s">
        <v>32</v>
      </c>
      <c r="AD38" s="121"/>
    </row>
    <row r="39" spans="1:30" ht="51.75" thickBot="1">
      <c r="A39" s="182"/>
      <c r="B39" s="182"/>
      <c r="C39" s="121"/>
      <c r="D39" s="124"/>
      <c r="E39" s="127"/>
      <c r="F39" s="127"/>
      <c r="G39" s="72" t="str">
        <f>VLOOKUP(H39,PELIGROS!A$1:G$445,2,0)</f>
        <v>LLUVIAS, GRANIZADA, HELADAS</v>
      </c>
      <c r="H39" s="40" t="s">
        <v>86</v>
      </c>
      <c r="I39" s="44" t="s">
        <v>1221</v>
      </c>
      <c r="J39" s="72" t="str">
        <f>VLOOKUP(H39,PELIGROS!A$2:G$445,3,0)</f>
        <v>DERRUMBES, HIPOTERMIA, DAÑO EN INSTALACIONES</v>
      </c>
      <c r="K39" s="74" t="s">
        <v>1202</v>
      </c>
      <c r="L39" s="72" t="str">
        <f>VLOOKUP(H39,PELIGROS!A$2:G$445,4,0)</f>
        <v>Inspecciones planeadas e inspecciones no planeadas, procedimientos de programas de seguridad y salud en el trabajo</v>
      </c>
      <c r="M39" s="72" t="str">
        <f>VLOOKUP(H39,PELIGROS!A$2:G$445,5,0)</f>
        <v>BRIGADAS DE EMERGENCIAS</v>
      </c>
      <c r="N39" s="74">
        <v>2</v>
      </c>
      <c r="O39" s="19">
        <v>1</v>
      </c>
      <c r="P39" s="19">
        <v>100</v>
      </c>
      <c r="Q39" s="19">
        <f t="shared" si="1"/>
        <v>2</v>
      </c>
      <c r="R39" s="19">
        <f t="shared" si="2"/>
        <v>200</v>
      </c>
      <c r="S39" s="40" t="str">
        <f t="shared" si="3"/>
        <v>B-2</v>
      </c>
      <c r="T39" s="43" t="str">
        <f t="shared" si="0"/>
        <v>II</v>
      </c>
      <c r="U39" s="43" t="str">
        <f t="shared" si="4"/>
        <v>No Aceptable o Aceptable Con Control Especifico</v>
      </c>
      <c r="V39" s="108"/>
      <c r="W39" s="72" t="str">
        <f>VLOOKUP(H39,PELIGROS!A$2:G$445,6,0)</f>
        <v>MUERTE</v>
      </c>
      <c r="X39" s="74"/>
      <c r="Y39" s="74"/>
      <c r="Z39" s="74"/>
      <c r="AA39" s="72"/>
      <c r="AB39" s="72" t="str">
        <f>VLOOKUP(H39,PELIGROS!A$2:G$445,7,0)</f>
        <v>ENTRENAMIENTO DE LA BRIGADA; DIVULGACIÓN DE PLAN DE EMERGENCIA</v>
      </c>
      <c r="AC39" s="108" t="s">
        <v>1259</v>
      </c>
      <c r="AD39" s="121"/>
    </row>
    <row r="40" spans="1:30" ht="51.75" thickBot="1">
      <c r="A40" s="182"/>
      <c r="B40" s="182"/>
      <c r="C40" s="122"/>
      <c r="D40" s="125"/>
      <c r="E40" s="128"/>
      <c r="F40" s="128"/>
      <c r="G40" s="75" t="str">
        <f>VLOOKUP(H40,PELIGROS!A$1:G$445,2,0)</f>
        <v>SISMOS, INCENDIOS, INUNDACIONES, TERREMOTOS, VENDAVALES, DERRUMBE</v>
      </c>
      <c r="H40" s="44" t="s">
        <v>62</v>
      </c>
      <c r="I40" s="44" t="s">
        <v>1221</v>
      </c>
      <c r="J40" s="75" t="str">
        <f>VLOOKUP(H40,PELIGROS!A$2:G$445,3,0)</f>
        <v>SISMOS, INCENDIOS, INUNDACIONES, TERREMOTOS, VENDAVALES</v>
      </c>
      <c r="K40" s="77" t="s">
        <v>1202</v>
      </c>
      <c r="L40" s="75" t="str">
        <f>VLOOKUP(H40,PELIGROS!A$2:G$445,4,0)</f>
        <v>Inspecciones planeadas e inspecciones no planeadas, procedimientos de programas de seguridad y salud en el trabajo</v>
      </c>
      <c r="M40" s="75" t="str">
        <f>VLOOKUP(H40,PELIGROS!A$2:G$445,5,0)</f>
        <v>BRIGADAS DE EMERGENCIAS</v>
      </c>
      <c r="N40" s="77">
        <v>2</v>
      </c>
      <c r="O40" s="26">
        <v>1</v>
      </c>
      <c r="P40" s="26">
        <v>100</v>
      </c>
      <c r="Q40" s="26">
        <f t="shared" si="1"/>
        <v>2</v>
      </c>
      <c r="R40" s="26">
        <f t="shared" si="2"/>
        <v>200</v>
      </c>
      <c r="S40" s="44" t="str">
        <f t="shared" si="3"/>
        <v>B-2</v>
      </c>
      <c r="T40" s="46" t="str">
        <f t="shared" si="0"/>
        <v>II</v>
      </c>
      <c r="U40" s="46" t="str">
        <f t="shared" si="4"/>
        <v>No Aceptable o Aceptable Con Control Especifico</v>
      </c>
      <c r="V40" s="129"/>
      <c r="W40" s="75" t="str">
        <f>VLOOKUP(H40,PELIGROS!A$2:G$445,6,0)</f>
        <v>MUERTE</v>
      </c>
      <c r="X40" s="77"/>
      <c r="Y40" s="77"/>
      <c r="Z40" s="77"/>
      <c r="AA40" s="75"/>
      <c r="AB40" s="75" t="str">
        <f>VLOOKUP(H40,PELIGROS!A$2:G$445,7,0)</f>
        <v>ENTRENAMIENTO DE LA BRIGADA; DIVULGACIÓN DE PLAN DE EMERGENCIA</v>
      </c>
      <c r="AC40" s="129"/>
      <c r="AD40" s="122"/>
    </row>
    <row r="41" spans="1:30" ht="39" thickBot="1">
      <c r="A41" s="182"/>
      <c r="B41" s="182"/>
      <c r="C41" s="97" t="str">
        <f>VLOOKUP(E41,[2]Hoja2!A$2:C$82,2,0)</f>
        <v>Realizar actividades logisticas en las obras de reconstruction, mantenimiento preventivo y correctivo de Ia red de acueducto, para evitar inconvenientes que afecten a Ia ciudadania</v>
      </c>
      <c r="D41" s="100" t="str">
        <f>VLOOKUP(E41,[2]Hoja2!A$2:C$82,3,0)</f>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
      <c r="E41" s="103" t="s">
        <v>1026</v>
      </c>
      <c r="F41" s="103" t="s">
        <v>1228</v>
      </c>
      <c r="G41" s="78" t="str">
        <f>VLOOKUP(H41,PELIGROS!A$1:G$445,2,0)</f>
        <v>Fluidos y Excrementos</v>
      </c>
      <c r="H41" s="79" t="s">
        <v>98</v>
      </c>
      <c r="I41" s="89" t="s">
        <v>1215</v>
      </c>
      <c r="J41" s="78" t="str">
        <f>VLOOKUP(H41,PELIGROS!A$2:G$445,3,0)</f>
        <v>Enfermedades Infectocontagiosas</v>
      </c>
      <c r="K41" s="82" t="s">
        <v>1202</v>
      </c>
      <c r="L41" s="78" t="str">
        <f>VLOOKUP(H41,PELIGROS!A$2:G$445,4,0)</f>
        <v>N/A</v>
      </c>
      <c r="M41" s="78" t="str">
        <f>VLOOKUP(H41,PELIGROS!A$2:G$445,5,0)</f>
        <v>N/A</v>
      </c>
      <c r="N41" s="82">
        <v>2</v>
      </c>
      <c r="O41" s="80">
        <v>3</v>
      </c>
      <c r="P41" s="80">
        <v>10</v>
      </c>
      <c r="Q41" s="80">
        <f>N41*O41</f>
        <v>6</v>
      </c>
      <c r="R41" s="80">
        <f>P41*Q41</f>
        <v>60</v>
      </c>
      <c r="S41" s="79" t="str">
        <f>IF(Q41=40,"MA-40",IF(Q41=30,"MA-30",IF(Q41=20,"A-20",IF(Q41=10,"A-10",IF(Q41=24,"MA-24",IF(Q41=18,"A-18",IF(Q41=12,"A-12",IF(Q41=6,"M-6",IF(Q41=8,"M-8",IF(Q41=6,"M-6",IF(Q41=4,"B-4",IF(Q41=2,"B-2",))))))))))))</f>
        <v>M-6</v>
      </c>
      <c r="T41" s="81" t="str">
        <f t="shared" si="0"/>
        <v>III</v>
      </c>
      <c r="U41" s="81" t="str">
        <f>IF(T41=0,"",IF(T41="IV","Aceptable",IF(T41="III","Mejorable",IF(T41="II","No Aceptable o Aceptable Con Control Especifico",IF(T41="I","No Aceptable","")))))</f>
        <v>Mejorable</v>
      </c>
      <c r="V41" s="95">
        <v>2</v>
      </c>
      <c r="W41" s="78" t="str">
        <f>VLOOKUP(H41,PELIGROS!A$2:G$445,6,0)</f>
        <v>Posibles enfermedades</v>
      </c>
      <c r="X41" s="82"/>
      <c r="Y41" s="82"/>
      <c r="Z41" s="82"/>
      <c r="AA41" s="78"/>
      <c r="AB41" s="78" t="str">
        <f>VLOOKUP(H41,PELIGROS!A$2:G$445,7,0)</f>
        <v xml:space="preserve">Riesgo Biológico, Autocuidado y/o Uso y manejo adecuado de E.P.P.
</v>
      </c>
      <c r="AC41" s="95" t="s">
        <v>1247</v>
      </c>
      <c r="AD41" s="97" t="s">
        <v>1204</v>
      </c>
    </row>
    <row r="42" spans="1:30" ht="39" thickBot="1">
      <c r="A42" s="182"/>
      <c r="B42" s="182"/>
      <c r="C42" s="98"/>
      <c r="D42" s="101"/>
      <c r="E42" s="104"/>
      <c r="F42" s="104"/>
      <c r="G42" s="83" t="str">
        <f>VLOOKUP(H42,PELIGROS!A$1:G$445,2,0)</f>
        <v>Modeduras</v>
      </c>
      <c r="H42" s="84" t="s">
        <v>79</v>
      </c>
      <c r="I42" s="89" t="s">
        <v>1215</v>
      </c>
      <c r="J42" s="83" t="str">
        <f>VLOOKUP(H42,PELIGROS!A$2:G$445,3,0)</f>
        <v>Lesiones, tejidos, muerte, enfermedades infectocontagiosas</v>
      </c>
      <c r="K42" s="87" t="s">
        <v>1202</v>
      </c>
      <c r="L42" s="83" t="str">
        <f>VLOOKUP(H42,PELIGROS!A$2:G$445,4,0)</f>
        <v>N/A</v>
      </c>
      <c r="M42" s="83" t="str">
        <f>VLOOKUP(H42,PELIGROS!A$2:G$445,5,0)</f>
        <v>N/A</v>
      </c>
      <c r="N42" s="87">
        <v>2</v>
      </c>
      <c r="O42" s="85">
        <v>2</v>
      </c>
      <c r="P42" s="85">
        <v>25</v>
      </c>
      <c r="Q42" s="85">
        <f t="shared" ref="Q42:Q70" si="5">N42*O42</f>
        <v>4</v>
      </c>
      <c r="R42" s="85">
        <f t="shared" ref="R42:R70" si="6">P42*Q42</f>
        <v>100</v>
      </c>
      <c r="S42" s="84" t="str">
        <f t="shared" ref="S42:S70" si="7">IF(Q42=40,"MA-40",IF(Q42=30,"MA-30",IF(Q42=20,"A-20",IF(Q42=10,"A-10",IF(Q42=24,"MA-24",IF(Q42=18,"A-18",IF(Q42=12,"A-12",IF(Q42=6,"M-6",IF(Q42=8,"M-8",IF(Q42=6,"M-6",IF(Q42=4,"B-4",IF(Q42=2,"B-2",))))))))))))</f>
        <v>B-4</v>
      </c>
      <c r="T42" s="86" t="str">
        <f t="shared" si="0"/>
        <v>III</v>
      </c>
      <c r="U42" s="86" t="str">
        <f t="shared" ref="U42:U70" si="8">IF(T42=0,"",IF(T42="IV","Aceptable",IF(T42="III","Mejorable",IF(T42="II","No Aceptable o Aceptable Con Control Especifico",IF(T42="I","No Aceptable","")))))</f>
        <v>Mejorable</v>
      </c>
      <c r="V42" s="96"/>
      <c r="W42" s="83" t="str">
        <f>VLOOKUP(H42,PELIGROS!A$2:G$445,6,0)</f>
        <v>Posibles enfermedades</v>
      </c>
      <c r="X42" s="87"/>
      <c r="Y42" s="87"/>
      <c r="Z42" s="87"/>
      <c r="AA42" s="83"/>
      <c r="AB42" s="83" t="str">
        <f>VLOOKUP(H42,PELIGROS!A$2:G$445,7,0)</f>
        <v xml:space="preserve">Riesgo Biológico, Autocuidado y/o Uso y manejo adecuado de E.P.P.
</v>
      </c>
      <c r="AC42" s="96"/>
      <c r="AD42" s="98"/>
    </row>
    <row r="43" spans="1:30" ht="39" thickBot="1">
      <c r="A43" s="182"/>
      <c r="B43" s="182"/>
      <c r="C43" s="98"/>
      <c r="D43" s="101"/>
      <c r="E43" s="104"/>
      <c r="F43" s="104"/>
      <c r="G43" s="83" t="str">
        <f>VLOOKUP(H43,PELIGROS!A$1:G$445,2,0)</f>
        <v>Parásitos</v>
      </c>
      <c r="H43" s="84" t="s">
        <v>105</v>
      </c>
      <c r="I43" s="89" t="s">
        <v>1215</v>
      </c>
      <c r="J43" s="83" t="str">
        <f>VLOOKUP(H43,PELIGROS!A$2:G$445,3,0)</f>
        <v>Lesiones, infecciones parasitarias</v>
      </c>
      <c r="K43" s="87" t="s">
        <v>1202</v>
      </c>
      <c r="L43" s="83" t="str">
        <f>VLOOKUP(H43,PELIGROS!A$2:G$445,4,0)</f>
        <v>N/A</v>
      </c>
      <c r="M43" s="83" t="str">
        <f>VLOOKUP(H43,PELIGROS!A$2:G$445,5,0)</f>
        <v>N/A</v>
      </c>
      <c r="N43" s="87">
        <v>2</v>
      </c>
      <c r="O43" s="85">
        <v>1</v>
      </c>
      <c r="P43" s="85">
        <v>25</v>
      </c>
      <c r="Q43" s="85">
        <f t="shared" si="5"/>
        <v>2</v>
      </c>
      <c r="R43" s="85">
        <f t="shared" si="6"/>
        <v>50</v>
      </c>
      <c r="S43" s="84" t="str">
        <f t="shared" si="7"/>
        <v>B-2</v>
      </c>
      <c r="T43" s="86" t="str">
        <f t="shared" si="0"/>
        <v>III</v>
      </c>
      <c r="U43" s="86" t="str">
        <f t="shared" si="8"/>
        <v>Mejorable</v>
      </c>
      <c r="V43" s="96"/>
      <c r="W43" s="83" t="str">
        <f>VLOOKUP(H43,PELIGROS!A$2:G$445,6,0)</f>
        <v>Enfermedades Parasitarias</v>
      </c>
      <c r="X43" s="87"/>
      <c r="Y43" s="87"/>
      <c r="Z43" s="87"/>
      <c r="AA43" s="83"/>
      <c r="AB43" s="83" t="str">
        <f>VLOOKUP(H43,PELIGROS!A$2:G$445,7,0)</f>
        <v xml:space="preserve">Riesgo Biológico, Autocuidado y/o Uso y manejo adecuado de E.P.P.
</v>
      </c>
      <c r="AC43" s="96"/>
      <c r="AD43" s="98"/>
    </row>
    <row r="44" spans="1:30" ht="51.75" thickBot="1">
      <c r="A44" s="182"/>
      <c r="B44" s="182"/>
      <c r="C44" s="98"/>
      <c r="D44" s="101"/>
      <c r="E44" s="104"/>
      <c r="F44" s="104"/>
      <c r="G44" s="83" t="str">
        <f>VLOOKUP(H44,PELIGROS!A$1:G$445,2,0)</f>
        <v>Bacteria</v>
      </c>
      <c r="H44" s="84" t="s">
        <v>108</v>
      </c>
      <c r="I44" s="89" t="s">
        <v>1215</v>
      </c>
      <c r="J44" s="83" t="str">
        <f>VLOOKUP(H44,PELIGROS!A$2:G$445,3,0)</f>
        <v>Infecciones producidas por Bacterianas</v>
      </c>
      <c r="K44" s="87" t="s">
        <v>1202</v>
      </c>
      <c r="L44" s="83" t="str">
        <f>VLOOKUP(H44,PELIGROS!A$2:G$445,4,0)</f>
        <v>Inspecciones planeadas e inspecciones no planeadas, procedimientos de programas de seguridad y salud en el trabajo</v>
      </c>
      <c r="M44" s="83" t="str">
        <f>VLOOKUP(H44,PELIGROS!A$2:G$445,5,0)</f>
        <v>Programa de vacunación, bota pantalon, overol, guantes, tapabocas, mascarillas con filtos</v>
      </c>
      <c r="N44" s="87">
        <v>2</v>
      </c>
      <c r="O44" s="85">
        <v>3</v>
      </c>
      <c r="P44" s="85">
        <v>10</v>
      </c>
      <c r="Q44" s="85">
        <f t="shared" si="5"/>
        <v>6</v>
      </c>
      <c r="R44" s="85">
        <f t="shared" si="6"/>
        <v>60</v>
      </c>
      <c r="S44" s="84" t="str">
        <f t="shared" si="7"/>
        <v>M-6</v>
      </c>
      <c r="T44" s="86" t="str">
        <f t="shared" si="0"/>
        <v>III</v>
      </c>
      <c r="U44" s="86" t="str">
        <f t="shared" si="8"/>
        <v>Mejorable</v>
      </c>
      <c r="V44" s="96"/>
      <c r="W44" s="83" t="str">
        <f>VLOOKUP(H44,PELIGROS!A$2:G$445,6,0)</f>
        <v xml:space="preserve">Enfermedades Infectocontagiosas
</v>
      </c>
      <c r="X44" s="87"/>
      <c r="Y44" s="87"/>
      <c r="Z44" s="87"/>
      <c r="AA44" s="83"/>
      <c r="AB44" s="83" t="str">
        <f>VLOOKUP(H44,PELIGROS!A$2:G$445,7,0)</f>
        <v xml:space="preserve">Riesgo Biológico, Autocuidado y/o Uso y manejo adecuado de E.P.P.
</v>
      </c>
      <c r="AC44" s="96"/>
      <c r="AD44" s="98"/>
    </row>
    <row r="45" spans="1:30" ht="51.75" thickBot="1">
      <c r="A45" s="182"/>
      <c r="B45" s="182"/>
      <c r="C45" s="98"/>
      <c r="D45" s="101"/>
      <c r="E45" s="104"/>
      <c r="F45" s="104"/>
      <c r="G45" s="83" t="str">
        <f>VLOOKUP(H45,PELIGROS!A$1:G$445,2,0)</f>
        <v>Hongos</v>
      </c>
      <c r="H45" s="84" t="s">
        <v>117</v>
      </c>
      <c r="I45" s="89" t="s">
        <v>1215</v>
      </c>
      <c r="J45" s="83" t="str">
        <f>VLOOKUP(H45,PELIGROS!A$2:G$445,3,0)</f>
        <v>Micosis</v>
      </c>
      <c r="K45" s="87" t="s">
        <v>1202</v>
      </c>
      <c r="L45" s="83" t="str">
        <f>VLOOKUP(H45,PELIGROS!A$2:G$445,4,0)</f>
        <v>Inspecciones planeadas e inspecciones no planeadas, procedimientos de programas de seguridad y salud en el trabajo</v>
      </c>
      <c r="M45" s="83" t="str">
        <f>VLOOKUP(H45,PELIGROS!A$2:G$445,5,0)</f>
        <v>Programa de vacunación, éxamenes periódicos</v>
      </c>
      <c r="N45" s="87">
        <v>2</v>
      </c>
      <c r="O45" s="85">
        <v>2</v>
      </c>
      <c r="P45" s="85">
        <v>25</v>
      </c>
      <c r="Q45" s="85">
        <f t="shared" si="5"/>
        <v>4</v>
      </c>
      <c r="R45" s="85">
        <f t="shared" si="6"/>
        <v>100</v>
      </c>
      <c r="S45" s="84" t="str">
        <f t="shared" si="7"/>
        <v>B-4</v>
      </c>
      <c r="T45" s="86" t="str">
        <f t="shared" si="0"/>
        <v>III</v>
      </c>
      <c r="U45" s="86" t="str">
        <f t="shared" si="8"/>
        <v>Mejorable</v>
      </c>
      <c r="V45" s="96"/>
      <c r="W45" s="83" t="str">
        <f>VLOOKUP(H45,PELIGROS!A$2:G$445,6,0)</f>
        <v>Micosis</v>
      </c>
      <c r="X45" s="87"/>
      <c r="Y45" s="87"/>
      <c r="Z45" s="87"/>
      <c r="AA45" s="83"/>
      <c r="AB45" s="83" t="str">
        <f>VLOOKUP(H45,PELIGROS!A$2:G$445,7,0)</f>
        <v xml:space="preserve">Riesgo Biológico, Autocuidado y/o Uso y manejo adecuado de E.P.P.
</v>
      </c>
      <c r="AC45" s="96"/>
      <c r="AD45" s="98"/>
    </row>
    <row r="46" spans="1:30" ht="51.75" thickBot="1">
      <c r="A46" s="182"/>
      <c r="B46" s="182"/>
      <c r="C46" s="98"/>
      <c r="D46" s="101"/>
      <c r="E46" s="104"/>
      <c r="F46" s="104"/>
      <c r="G46" s="83" t="str">
        <f>VLOOKUP(H46,PELIGROS!A$1:G$445,2,0)</f>
        <v>Virus</v>
      </c>
      <c r="H46" s="84" t="s">
        <v>120</v>
      </c>
      <c r="I46" s="89" t="s">
        <v>1215</v>
      </c>
      <c r="J46" s="83" t="str">
        <f>VLOOKUP(H46,PELIGROS!A$2:G$445,3,0)</f>
        <v>Infecciones Virales</v>
      </c>
      <c r="K46" s="87" t="s">
        <v>1202</v>
      </c>
      <c r="L46" s="83" t="str">
        <f>VLOOKUP(H46,PELIGROS!A$2:G$445,4,0)</f>
        <v>Inspecciones planeadas e inspecciones no planeadas, procedimientos de programas de seguridad y salud en el trabajo</v>
      </c>
      <c r="M46" s="83" t="str">
        <f>VLOOKUP(H46,PELIGROS!A$2:G$445,5,0)</f>
        <v>Programa de vacunación, bota pantalon, overol, guantes, tapabocas, mascarillas con filtos</v>
      </c>
      <c r="N46" s="87">
        <v>2</v>
      </c>
      <c r="O46" s="85">
        <v>2</v>
      </c>
      <c r="P46" s="85">
        <v>10</v>
      </c>
      <c r="Q46" s="85">
        <f t="shared" si="5"/>
        <v>4</v>
      </c>
      <c r="R46" s="85">
        <f t="shared" si="6"/>
        <v>40</v>
      </c>
      <c r="S46" s="84" t="str">
        <f t="shared" si="7"/>
        <v>B-4</v>
      </c>
      <c r="T46" s="86" t="str">
        <f t="shared" si="0"/>
        <v>III</v>
      </c>
      <c r="U46" s="86" t="str">
        <f t="shared" si="8"/>
        <v>Mejorable</v>
      </c>
      <c r="V46" s="96"/>
      <c r="W46" s="83" t="str">
        <f>VLOOKUP(H46,PELIGROS!A$2:G$445,6,0)</f>
        <v xml:space="preserve">Enfermedades Infectocontagiosas
</v>
      </c>
      <c r="X46" s="87"/>
      <c r="Y46" s="87"/>
      <c r="Z46" s="87"/>
      <c r="AA46" s="83"/>
      <c r="AB46" s="83" t="str">
        <f>VLOOKUP(H46,PELIGROS!A$2:G$445,7,0)</f>
        <v xml:space="preserve">Riesgo Biológico, Autocuidado y/o Uso y manejo adecuado de E.P.P.
</v>
      </c>
      <c r="AC46" s="96"/>
      <c r="AD46" s="98"/>
    </row>
    <row r="47" spans="1:30" ht="51.75" thickBot="1">
      <c r="A47" s="182"/>
      <c r="B47" s="182"/>
      <c r="C47" s="98"/>
      <c r="D47" s="101"/>
      <c r="E47" s="104"/>
      <c r="F47" s="104"/>
      <c r="G47" s="83" t="str">
        <f>VLOOKUP(H47,PELIGROS!A$1:G$445,2,0)</f>
        <v>AUSENCIA O EXCESO DE LUZ EN UN AMBIENTE</v>
      </c>
      <c r="H47" s="84" t="s">
        <v>155</v>
      </c>
      <c r="I47" s="89" t="s">
        <v>1217</v>
      </c>
      <c r="J47" s="83" t="str">
        <f>VLOOKUP(H47,PELIGROS!A$2:G$445,3,0)</f>
        <v>DISMINUCIÓN AGUDEZA VISUAL, CANSANCIO VISUAL</v>
      </c>
      <c r="K47" s="87" t="s">
        <v>1202</v>
      </c>
      <c r="L47" s="83" t="str">
        <f>VLOOKUP(H47,PELIGROS!A$2:G$445,4,0)</f>
        <v>Inspecciones planeadas e inspecciones no planeadas, procedimientos de programas de seguridad y salud en el trabajo</v>
      </c>
      <c r="M47" s="83" t="str">
        <f>VLOOKUP(H47,PELIGROS!A$2:G$445,5,0)</f>
        <v>N/A</v>
      </c>
      <c r="N47" s="87">
        <v>2</v>
      </c>
      <c r="O47" s="85">
        <v>2</v>
      </c>
      <c r="P47" s="85">
        <v>10</v>
      </c>
      <c r="Q47" s="85">
        <f t="shared" si="5"/>
        <v>4</v>
      </c>
      <c r="R47" s="85">
        <f t="shared" si="6"/>
        <v>40</v>
      </c>
      <c r="S47" s="84" t="str">
        <f t="shared" si="7"/>
        <v>B-4</v>
      </c>
      <c r="T47" s="86" t="str">
        <f t="shared" si="0"/>
        <v>III</v>
      </c>
      <c r="U47" s="86" t="str">
        <f t="shared" si="8"/>
        <v>Mejorable</v>
      </c>
      <c r="V47" s="96"/>
      <c r="W47" s="83" t="str">
        <f>VLOOKUP(H47,PELIGROS!A$2:G$445,6,0)</f>
        <v>DISMINUCIÓN AGUDEZA VISUAL</v>
      </c>
      <c r="X47" s="87"/>
      <c r="Y47" s="87"/>
      <c r="Z47" s="87"/>
      <c r="AA47" s="83" t="s">
        <v>1248</v>
      </c>
      <c r="AB47" s="83" t="str">
        <f>VLOOKUP(H47,PELIGROS!A$2:G$445,7,0)</f>
        <v>N/A</v>
      </c>
      <c r="AC47" s="87" t="s">
        <v>32</v>
      </c>
      <c r="AD47" s="98"/>
    </row>
    <row r="48" spans="1:30" ht="51.75" thickBot="1">
      <c r="A48" s="182"/>
      <c r="B48" s="182"/>
      <c r="C48" s="98"/>
      <c r="D48" s="101"/>
      <c r="E48" s="104"/>
      <c r="F48" s="104"/>
      <c r="G48" s="83" t="str">
        <f>VLOOKUP(H48,PELIGROS!A$1:G$445,2,0)</f>
        <v>INFRAROJA, ULTRAVIOLETA, VISIBLE, RADIOFRECUENCIA, MICROONDAS, LASER</v>
      </c>
      <c r="H48" s="84" t="s">
        <v>67</v>
      </c>
      <c r="I48" s="89" t="s">
        <v>1217</v>
      </c>
      <c r="J48" s="83" t="str">
        <f>VLOOKUP(H48,PELIGROS!A$2:G$445,3,0)</f>
        <v>CÁNCER, LESIONES DÉRMICAS Y OCULARES</v>
      </c>
      <c r="K48" s="87" t="s">
        <v>1202</v>
      </c>
      <c r="L48" s="83" t="str">
        <f>VLOOKUP(H48,PELIGROS!A$2:G$445,4,0)</f>
        <v>Inspecciones planeadas e inspecciones no planeadas, procedimientos de programas de seguridad y salud en el trabajo</v>
      </c>
      <c r="M48" s="83" t="str">
        <f>VLOOKUP(H48,PELIGROS!A$2:G$445,5,0)</f>
        <v>PROGRAMA BLOQUEADOR SOLAR</v>
      </c>
      <c r="N48" s="87">
        <v>2</v>
      </c>
      <c r="O48" s="85">
        <v>3</v>
      </c>
      <c r="P48" s="85">
        <v>10</v>
      </c>
      <c r="Q48" s="85">
        <f t="shared" si="5"/>
        <v>6</v>
      </c>
      <c r="R48" s="85">
        <f t="shared" si="6"/>
        <v>60</v>
      </c>
      <c r="S48" s="84" t="str">
        <f t="shared" si="7"/>
        <v>M-6</v>
      </c>
      <c r="T48" s="86" t="str">
        <f t="shared" si="0"/>
        <v>III</v>
      </c>
      <c r="U48" s="86" t="str">
        <f t="shared" si="8"/>
        <v>Mejorable</v>
      </c>
      <c r="V48" s="96"/>
      <c r="W48" s="83" t="str">
        <f>VLOOKUP(H48,PELIGROS!A$2:G$445,6,0)</f>
        <v>CÁNCER</v>
      </c>
      <c r="X48" s="87"/>
      <c r="Y48" s="87"/>
      <c r="Z48" s="87"/>
      <c r="AA48" s="83"/>
      <c r="AB48" s="83" t="str">
        <f>VLOOKUP(H48,PELIGROS!A$2:G$445,7,0)</f>
        <v>N/A</v>
      </c>
      <c r="AC48" s="87" t="s">
        <v>1249</v>
      </c>
      <c r="AD48" s="98"/>
    </row>
    <row r="49" spans="1:30" ht="97.5" customHeight="1" thickBot="1">
      <c r="A49" s="182"/>
      <c r="B49" s="182"/>
      <c r="C49" s="98"/>
      <c r="D49" s="101"/>
      <c r="E49" s="104"/>
      <c r="F49" s="104"/>
      <c r="G49" s="83" t="str">
        <f>VLOOKUP(H49,PELIGROS!A$1:G$445,2,0)</f>
        <v>MAQUINARIA O EQUIPO</v>
      </c>
      <c r="H49" s="84" t="s">
        <v>164</v>
      </c>
      <c r="I49" s="89" t="s">
        <v>1217</v>
      </c>
      <c r="J49" s="83" t="str">
        <f>VLOOKUP(H49,PELIGROS!A$2:G$445,3,0)</f>
        <v>SORDERA, ESTRÉS, HIPOACUSIA, CEFALA,IRRITABILIDAD</v>
      </c>
      <c r="K49" s="87" t="s">
        <v>1202</v>
      </c>
      <c r="L49" s="83" t="str">
        <f>VLOOKUP(H49,PELIGROS!A$2:G$445,4,0)</f>
        <v>Inspecciones planeadas e inspecciones no planeadas, procedimientos de programas de seguridad y salud en el trabajo</v>
      </c>
      <c r="M49" s="83" t="str">
        <f>VLOOKUP(H49,PELIGROS!A$2:G$445,5,0)</f>
        <v>PVE RUIDO</v>
      </c>
      <c r="N49" s="87">
        <v>2</v>
      </c>
      <c r="O49" s="85">
        <v>3</v>
      </c>
      <c r="P49" s="85">
        <v>10</v>
      </c>
      <c r="Q49" s="85">
        <f t="shared" si="5"/>
        <v>6</v>
      </c>
      <c r="R49" s="85">
        <f t="shared" si="6"/>
        <v>60</v>
      </c>
      <c r="S49" s="84" t="str">
        <f t="shared" si="7"/>
        <v>M-6</v>
      </c>
      <c r="T49" s="86" t="str">
        <f t="shared" si="0"/>
        <v>III</v>
      </c>
      <c r="U49" s="86" t="str">
        <f t="shared" si="8"/>
        <v>Mejorable</v>
      </c>
      <c r="V49" s="96"/>
      <c r="W49" s="83" t="str">
        <f>VLOOKUP(H49,PELIGROS!A$2:G$445,6,0)</f>
        <v>SORDERA</v>
      </c>
      <c r="X49" s="87"/>
      <c r="Y49" s="87"/>
      <c r="Z49" s="87"/>
      <c r="AA49" s="83" t="s">
        <v>1250</v>
      </c>
      <c r="AB49" s="83" t="str">
        <f>VLOOKUP(H49,PELIGROS!A$2:G$445,7,0)</f>
        <v>USO DE EPP</v>
      </c>
      <c r="AC49" s="87" t="s">
        <v>1251</v>
      </c>
      <c r="AD49" s="98"/>
    </row>
    <row r="50" spans="1:30" ht="51.75" thickBot="1">
      <c r="A50" s="182"/>
      <c r="B50" s="182"/>
      <c r="C50" s="98"/>
      <c r="D50" s="101"/>
      <c r="E50" s="104"/>
      <c r="F50" s="104"/>
      <c r="G50" s="83" t="str">
        <f>VLOOKUP(H50,PELIGROS!A$1:G$445,2,0)</f>
        <v>ENERGÍA TÉRMICA, CAMBIO DE TEMPERATURA DURANTE LOS RECORRIDOS</v>
      </c>
      <c r="H50" s="84" t="s">
        <v>174</v>
      </c>
      <c r="I50" s="89" t="s">
        <v>1217</v>
      </c>
      <c r="J50" s="83" t="str">
        <f>VLOOKUP(H50,PELIGROS!A$2:G$445,3,0)</f>
        <v xml:space="preserve"> HIPOTERMIA</v>
      </c>
      <c r="K50" s="87" t="s">
        <v>1202</v>
      </c>
      <c r="L50" s="83" t="str">
        <f>VLOOKUP(H50,PELIGROS!A$2:G$445,4,0)</f>
        <v>Inspecciones planeadas e inspecciones no planeadas, procedimientos de programas de seguridad y salud en el trabajo</v>
      </c>
      <c r="M50" s="83" t="str">
        <f>VLOOKUP(H50,PELIGROS!A$2:G$445,5,0)</f>
        <v>EPP OVEROLES TERMICOS</v>
      </c>
      <c r="N50" s="87">
        <v>2</v>
      </c>
      <c r="O50" s="85">
        <v>1</v>
      </c>
      <c r="P50" s="85">
        <v>10</v>
      </c>
      <c r="Q50" s="85">
        <f t="shared" si="5"/>
        <v>2</v>
      </c>
      <c r="R50" s="85">
        <f t="shared" si="6"/>
        <v>20</v>
      </c>
      <c r="S50" s="84" t="str">
        <f t="shared" si="7"/>
        <v>B-2</v>
      </c>
      <c r="T50" s="86" t="str">
        <f t="shared" si="0"/>
        <v>IV</v>
      </c>
      <c r="U50" s="86" t="str">
        <f t="shared" si="8"/>
        <v>Aceptable</v>
      </c>
      <c r="V50" s="96"/>
      <c r="W50" s="83" t="str">
        <f>VLOOKUP(H50,PELIGROS!A$2:G$445,6,0)</f>
        <v xml:space="preserve"> HIPOTERMIA</v>
      </c>
      <c r="X50" s="87"/>
      <c r="Y50" s="87"/>
      <c r="Z50" s="87"/>
      <c r="AA50" s="83"/>
      <c r="AB50" s="83" t="str">
        <f>VLOOKUP(H50,PELIGROS!A$2:G$445,7,0)</f>
        <v>N/A</v>
      </c>
      <c r="AC50" s="87" t="s">
        <v>1252</v>
      </c>
      <c r="AD50" s="98"/>
    </row>
    <row r="51" spans="1:30" ht="64.5" thickBot="1">
      <c r="A51" s="182"/>
      <c r="B51" s="182"/>
      <c r="C51" s="98"/>
      <c r="D51" s="101"/>
      <c r="E51" s="104"/>
      <c r="F51" s="104"/>
      <c r="G51" s="83" t="str">
        <f>VLOOKUP(H51,PELIGROS!A$1:G$445,2,0)</f>
        <v>MAQUINARIA O EQUIPO</v>
      </c>
      <c r="H51" s="84" t="s">
        <v>177</v>
      </c>
      <c r="I51" s="89" t="s">
        <v>1217</v>
      </c>
      <c r="J51" s="83" t="str">
        <f>VLOOKUP(H51,PELIGROS!A$2:G$445,3,0)</f>
        <v>LESIONES  OSTEOMUSCULARES,  LESIONES OSTEOARTICULARES, SÍNTOMAS NEUROLÓGICOS</v>
      </c>
      <c r="K51" s="87" t="s">
        <v>1202</v>
      </c>
      <c r="L51" s="83" t="str">
        <f>VLOOKUP(H51,PELIGROS!A$2:G$445,4,0)</f>
        <v>Inspecciones planeadas e inspecciones no planeadas, procedimientos de programas de seguridad y salud en el trabajo</v>
      </c>
      <c r="M51" s="83" t="str">
        <f>VLOOKUP(H51,PELIGROS!A$2:G$445,5,0)</f>
        <v>PVE RUIDO</v>
      </c>
      <c r="N51" s="87">
        <v>2</v>
      </c>
      <c r="O51" s="85">
        <v>2</v>
      </c>
      <c r="P51" s="85">
        <v>10</v>
      </c>
      <c r="Q51" s="85">
        <f t="shared" si="5"/>
        <v>4</v>
      </c>
      <c r="R51" s="85">
        <f t="shared" si="6"/>
        <v>40</v>
      </c>
      <c r="S51" s="84" t="str">
        <f t="shared" si="7"/>
        <v>B-4</v>
      </c>
      <c r="T51" s="86" t="str">
        <f t="shared" si="0"/>
        <v>III</v>
      </c>
      <c r="U51" s="86" t="str">
        <f t="shared" si="8"/>
        <v>Mejorable</v>
      </c>
      <c r="V51" s="96"/>
      <c r="W51" s="83" t="str">
        <f>VLOOKUP(H51,PELIGROS!A$2:G$445,6,0)</f>
        <v>SÍNTOMAS NEUROLÓGICOS</v>
      </c>
      <c r="X51" s="87"/>
      <c r="Y51" s="87"/>
      <c r="Z51" s="87"/>
      <c r="AA51" s="83"/>
      <c r="AB51" s="83" t="str">
        <f>VLOOKUP(H51,PELIGROS!A$2:G$445,7,0)</f>
        <v>N/A</v>
      </c>
      <c r="AC51" s="87" t="s">
        <v>1253</v>
      </c>
      <c r="AD51" s="98"/>
    </row>
    <row r="52" spans="1:30" ht="51.75" thickBot="1">
      <c r="A52" s="182"/>
      <c r="B52" s="182"/>
      <c r="C52" s="98"/>
      <c r="D52" s="101"/>
      <c r="E52" s="104"/>
      <c r="F52" s="104"/>
      <c r="G52" s="83" t="str">
        <f>VLOOKUP(H52,PELIGROS!A$1:G$445,2,0)</f>
        <v>GASES Y VAPORES</v>
      </c>
      <c r="H52" s="84" t="s">
        <v>250</v>
      </c>
      <c r="I52" s="89" t="s">
        <v>1273</v>
      </c>
      <c r="J52" s="83" t="str">
        <f>VLOOKUP(H52,PELIGROS!A$2:G$445,3,0)</f>
        <v xml:space="preserve"> LESIONES EN LA PIEL, IRRITACIÓN EN VÍAS  RESPIRATORIAS, MUERTE</v>
      </c>
      <c r="K52" s="87" t="s">
        <v>1202</v>
      </c>
      <c r="L52" s="83" t="str">
        <f>VLOOKUP(H52,PELIGROS!A$2:G$445,4,0)</f>
        <v>Inspecciones planeadas e inspecciones no planeadas, procedimientos de programas de seguridad y salud en el trabajo</v>
      </c>
      <c r="M52" s="83" t="str">
        <f>VLOOKUP(H52,PELIGROS!A$2:G$445,5,0)</f>
        <v>EPP TAPABOCAS, CARETAS CON FILTROS</v>
      </c>
      <c r="N52" s="87">
        <v>2</v>
      </c>
      <c r="O52" s="85">
        <v>2</v>
      </c>
      <c r="P52" s="85">
        <v>10</v>
      </c>
      <c r="Q52" s="85">
        <f t="shared" si="5"/>
        <v>4</v>
      </c>
      <c r="R52" s="85">
        <f t="shared" si="6"/>
        <v>40</v>
      </c>
      <c r="S52" s="84" t="str">
        <f t="shared" si="7"/>
        <v>B-4</v>
      </c>
      <c r="T52" s="86" t="str">
        <f t="shared" si="0"/>
        <v>III</v>
      </c>
      <c r="U52" s="86" t="str">
        <f t="shared" si="8"/>
        <v>Mejorable</v>
      </c>
      <c r="V52" s="96"/>
      <c r="W52" s="83" t="str">
        <f>VLOOKUP(H52,PELIGROS!A$2:G$445,6,0)</f>
        <v xml:space="preserve"> MUERTE</v>
      </c>
      <c r="X52" s="87"/>
      <c r="Y52" s="87"/>
      <c r="Z52" s="87"/>
      <c r="AA52" s="83"/>
      <c r="AB52" s="83" t="str">
        <f>VLOOKUP(H52,PELIGROS!A$2:G$445,7,0)</f>
        <v>USO Y MANEJO ADECUADO DE E.P.P.</v>
      </c>
      <c r="AC52" s="96" t="s">
        <v>1251</v>
      </c>
      <c r="AD52" s="98"/>
    </row>
    <row r="53" spans="1:30" ht="51.75" thickBot="1">
      <c r="A53" s="182"/>
      <c r="B53" s="182"/>
      <c r="C53" s="98"/>
      <c r="D53" s="101"/>
      <c r="E53" s="104"/>
      <c r="F53" s="104"/>
      <c r="G53" s="83" t="str">
        <f>VLOOKUP(H53,PELIGROS!A$1:G$445,2,0)</f>
        <v>MATERIAL PARTICULADO</v>
      </c>
      <c r="H53" s="84" t="s">
        <v>269</v>
      </c>
      <c r="I53" s="89" t="s">
        <v>1273</v>
      </c>
      <c r="J53" s="83" t="str">
        <f>VLOOKUP(H53,PELIGROS!A$2:G$445,3,0)</f>
        <v>NEUMOCONIOSIS, BRONQUITIS, ASMA, SILICOSIS</v>
      </c>
      <c r="K53" s="87" t="s">
        <v>1202</v>
      </c>
      <c r="L53" s="83" t="str">
        <f>VLOOKUP(H53,PELIGROS!A$2:G$445,4,0)</f>
        <v>Inspecciones planeadas e inspecciones no planeadas, procedimientos de programas de seguridad y salud en el trabajo</v>
      </c>
      <c r="M53" s="83" t="str">
        <f>VLOOKUP(H53,PELIGROS!A$2:G$445,5,0)</f>
        <v>EPP MASCARILLAS Y FILTROS</v>
      </c>
      <c r="N53" s="87">
        <v>2</v>
      </c>
      <c r="O53" s="85">
        <v>3</v>
      </c>
      <c r="P53" s="85">
        <v>10</v>
      </c>
      <c r="Q53" s="85">
        <f t="shared" si="5"/>
        <v>6</v>
      </c>
      <c r="R53" s="85">
        <f t="shared" si="6"/>
        <v>60</v>
      </c>
      <c r="S53" s="84" t="str">
        <f t="shared" si="7"/>
        <v>M-6</v>
      </c>
      <c r="T53" s="86" t="str">
        <f t="shared" si="0"/>
        <v>III</v>
      </c>
      <c r="U53" s="86" t="str">
        <f t="shared" si="8"/>
        <v>Mejorable</v>
      </c>
      <c r="V53" s="96"/>
      <c r="W53" s="83" t="str">
        <f>VLOOKUP(H53,PELIGROS!A$2:G$445,6,0)</f>
        <v>NEUMOCONIOSIS</v>
      </c>
      <c r="X53" s="87"/>
      <c r="Y53" s="87"/>
      <c r="Z53" s="87"/>
      <c r="AA53" s="83"/>
      <c r="AB53" s="83" t="str">
        <f>VLOOKUP(H53,PELIGROS!A$2:G$445,7,0)</f>
        <v>USO Y MANEJO DE LOS EPP</v>
      </c>
      <c r="AC53" s="96"/>
      <c r="AD53" s="98"/>
    </row>
    <row r="54" spans="1:30" ht="51.75" thickBot="1">
      <c r="A54" s="182"/>
      <c r="B54" s="182"/>
      <c r="C54" s="98"/>
      <c r="D54" s="101"/>
      <c r="E54" s="104"/>
      <c r="F54" s="104"/>
      <c r="G54" s="83" t="str">
        <f>VLOOKUP(H54,PELIGROS!A$1:G$445,2,0)</f>
        <v xml:space="preserve">POLVOS INORGÁNICOS </v>
      </c>
      <c r="H54" s="84" t="s">
        <v>274</v>
      </c>
      <c r="I54" s="89" t="s">
        <v>1273</v>
      </c>
      <c r="J54" s="83" t="str">
        <f>VLOOKUP(H54,PELIGROS!A$2:G$445,3,0)</f>
        <v xml:space="preserve">ASMA,GRIPA, NEUMOCONIOSIS </v>
      </c>
      <c r="K54" s="87" t="s">
        <v>1202</v>
      </c>
      <c r="L54" s="83" t="str">
        <f>VLOOKUP(H54,PELIGROS!A$2:G$445,4,0)</f>
        <v>Inspecciones planeadas e inspecciones no planeadas, procedimientos de programas de seguridad y salud en el trabajo</v>
      </c>
      <c r="M54" s="83" t="str">
        <f>VLOOKUP(H54,PELIGROS!A$2:G$445,5,0)</f>
        <v>EPP MASCARILLAS Y FILTROS</v>
      </c>
      <c r="N54" s="87">
        <v>2</v>
      </c>
      <c r="O54" s="85">
        <v>2</v>
      </c>
      <c r="P54" s="85">
        <v>10</v>
      </c>
      <c r="Q54" s="85">
        <f t="shared" si="5"/>
        <v>4</v>
      </c>
      <c r="R54" s="85">
        <f t="shared" si="6"/>
        <v>40</v>
      </c>
      <c r="S54" s="84" t="str">
        <f t="shared" si="7"/>
        <v>B-4</v>
      </c>
      <c r="T54" s="86" t="str">
        <f t="shared" si="0"/>
        <v>III</v>
      </c>
      <c r="U54" s="86" t="str">
        <f t="shared" si="8"/>
        <v>Mejorable</v>
      </c>
      <c r="V54" s="96"/>
      <c r="W54" s="83" t="str">
        <f>VLOOKUP(H54,PELIGROS!A$2:G$445,6,0)</f>
        <v>NEUMOCONIOSIS</v>
      </c>
      <c r="X54" s="87"/>
      <c r="Y54" s="87"/>
      <c r="Z54" s="87"/>
      <c r="AA54" s="83"/>
      <c r="AB54" s="83" t="str">
        <f>VLOOKUP(H54,PELIGROS!A$2:G$445,7,0)</f>
        <v>LIMPIEZA</v>
      </c>
      <c r="AC54" s="96"/>
      <c r="AD54" s="98"/>
    </row>
    <row r="55" spans="1:30" ht="39.75" customHeight="1" thickBot="1">
      <c r="A55" s="182"/>
      <c r="B55" s="182"/>
      <c r="C55" s="98"/>
      <c r="D55" s="101"/>
      <c r="E55" s="104"/>
      <c r="F55" s="104"/>
      <c r="G55" s="83" t="str">
        <f>VLOOKUP(H55,PELIGROS!A$1:G$445,2,0)</f>
        <v>NATURALEZA DE LA TAREA</v>
      </c>
      <c r="H55" s="84" t="s">
        <v>76</v>
      </c>
      <c r="I55" s="89" t="s">
        <v>1244</v>
      </c>
      <c r="J55" s="83" t="str">
        <f>VLOOKUP(H55,PELIGROS!A$2:G$445,3,0)</f>
        <v>ESTRÉS,  TRANSTORNOS DEL SUEÑO</v>
      </c>
      <c r="K55" s="87" t="s">
        <v>1202</v>
      </c>
      <c r="L55" s="83" t="str">
        <f>VLOOKUP(H55,PELIGROS!A$2:G$445,4,0)</f>
        <v>N/A</v>
      </c>
      <c r="M55" s="83" t="str">
        <f>VLOOKUP(H55,PELIGROS!A$2:G$445,5,0)</f>
        <v>PVE PSICOSOCIAL</v>
      </c>
      <c r="N55" s="87">
        <v>2</v>
      </c>
      <c r="O55" s="85">
        <v>2</v>
      </c>
      <c r="P55" s="85">
        <v>10</v>
      </c>
      <c r="Q55" s="85">
        <f t="shared" si="5"/>
        <v>4</v>
      </c>
      <c r="R55" s="85">
        <f t="shared" si="6"/>
        <v>40</v>
      </c>
      <c r="S55" s="84" t="str">
        <f t="shared" si="7"/>
        <v>B-4</v>
      </c>
      <c r="T55" s="86" t="str">
        <f t="shared" si="0"/>
        <v>III</v>
      </c>
      <c r="U55" s="86" t="str">
        <f t="shared" si="8"/>
        <v>Mejorable</v>
      </c>
      <c r="V55" s="96"/>
      <c r="W55" s="83" t="str">
        <f>VLOOKUP(H55,PELIGROS!A$2:G$445,6,0)</f>
        <v>ESTRÉS</v>
      </c>
      <c r="X55" s="87"/>
      <c r="Y55" s="87"/>
      <c r="Z55" s="87"/>
      <c r="AA55" s="83"/>
      <c r="AB55" s="83" t="str">
        <f>VLOOKUP(H55,PELIGROS!A$2:G$445,7,0)</f>
        <v>N/A</v>
      </c>
      <c r="AC55" s="96" t="s">
        <v>1254</v>
      </c>
      <c r="AD55" s="98"/>
    </row>
    <row r="56" spans="1:30" ht="39.75" customHeight="1" thickBot="1">
      <c r="A56" s="182"/>
      <c r="B56" s="182"/>
      <c r="C56" s="98"/>
      <c r="D56" s="101"/>
      <c r="E56" s="104"/>
      <c r="F56" s="104"/>
      <c r="G56" s="83" t="str">
        <f>VLOOKUP(H56,PELIGROS!A$1:G$445,2,0)</f>
        <v xml:space="preserve"> ALTA CONCENTRACIÓN</v>
      </c>
      <c r="H56" s="84" t="s">
        <v>88</v>
      </c>
      <c r="I56" s="89" t="s">
        <v>1244</v>
      </c>
      <c r="J56" s="83" t="str">
        <f>VLOOKUP(H56,PELIGROS!A$2:G$445,3,0)</f>
        <v>ESTRÉS, DEPRESIÓN, TRANSTORNOS DEL SUEÑO, AUSENCIA DE ATENCIÓN</v>
      </c>
      <c r="K56" s="87" t="s">
        <v>1202</v>
      </c>
      <c r="L56" s="83" t="str">
        <f>VLOOKUP(H56,PELIGROS!A$2:G$445,4,0)</f>
        <v>N/A</v>
      </c>
      <c r="M56" s="83" t="str">
        <f>VLOOKUP(H56,PELIGROS!A$2:G$445,5,0)</f>
        <v>PVE PSICOSOCIAL</v>
      </c>
      <c r="N56" s="87">
        <v>2</v>
      </c>
      <c r="O56" s="85">
        <v>1</v>
      </c>
      <c r="P56" s="85">
        <v>10</v>
      </c>
      <c r="Q56" s="85">
        <f t="shared" si="5"/>
        <v>2</v>
      </c>
      <c r="R56" s="85">
        <f t="shared" si="6"/>
        <v>20</v>
      </c>
      <c r="S56" s="84" t="str">
        <f t="shared" si="7"/>
        <v>B-2</v>
      </c>
      <c r="T56" s="86" t="str">
        <f t="shared" si="0"/>
        <v>IV</v>
      </c>
      <c r="U56" s="86" t="str">
        <f t="shared" si="8"/>
        <v>Aceptable</v>
      </c>
      <c r="V56" s="96"/>
      <c r="W56" s="83" t="str">
        <f>VLOOKUP(H56,PELIGROS!A$2:G$445,6,0)</f>
        <v>ESTRÉS, ALTERACIÓN DEL SISTEMA NERVIOSO</v>
      </c>
      <c r="X56" s="87"/>
      <c r="Y56" s="87"/>
      <c r="Z56" s="87"/>
      <c r="AA56" s="83"/>
      <c r="AB56" s="83" t="str">
        <f>VLOOKUP(H56,PELIGROS!A$2:G$445,7,0)</f>
        <v>N/A</v>
      </c>
      <c r="AC56" s="96"/>
      <c r="AD56" s="98"/>
    </row>
    <row r="57" spans="1:30" ht="51.75" thickBot="1">
      <c r="A57" s="182"/>
      <c r="B57" s="182"/>
      <c r="C57" s="98"/>
      <c r="D57" s="101"/>
      <c r="E57" s="104"/>
      <c r="F57" s="104"/>
      <c r="G57" s="83" t="str">
        <f>VLOOKUP(H57,PELIGROS!A$1:G$445,2,0)</f>
        <v>Forzadas, Prolongadas</v>
      </c>
      <c r="H57" s="84" t="s">
        <v>40</v>
      </c>
      <c r="I57" s="89" t="s">
        <v>1245</v>
      </c>
      <c r="J57" s="83" t="str">
        <f>VLOOKUP(H57,PELIGROS!A$2:G$445,3,0)</f>
        <v xml:space="preserve">Lesiones osteomusculares, lesiones osteoarticulares
</v>
      </c>
      <c r="K57" s="87" t="s">
        <v>1202</v>
      </c>
      <c r="L57" s="83" t="str">
        <f>VLOOKUP(H57,PELIGROS!A$2:G$445,4,0)</f>
        <v>Inspecciones planeadas e inspecciones no planeadas, procedimientos de programas de seguridad y salud en el trabajo</v>
      </c>
      <c r="M57" s="83" t="str">
        <f>VLOOKUP(H57,PELIGROS!A$2:G$445,5,0)</f>
        <v>PVE Biomecánico, programa pausas activas, exámenes periódicos, recomendaciones, control de posturas</v>
      </c>
      <c r="N57" s="87">
        <v>2</v>
      </c>
      <c r="O57" s="85">
        <v>2</v>
      </c>
      <c r="P57" s="85">
        <v>25</v>
      </c>
      <c r="Q57" s="85">
        <f t="shared" si="5"/>
        <v>4</v>
      </c>
      <c r="R57" s="85">
        <f t="shared" si="6"/>
        <v>100</v>
      </c>
      <c r="S57" s="84" t="str">
        <f t="shared" si="7"/>
        <v>B-4</v>
      </c>
      <c r="T57" s="86" t="str">
        <f t="shared" si="0"/>
        <v>III</v>
      </c>
      <c r="U57" s="86" t="str">
        <f t="shared" si="8"/>
        <v>Mejorable</v>
      </c>
      <c r="V57" s="96"/>
      <c r="W57" s="83" t="str">
        <f>VLOOKUP(H57,PELIGROS!A$2:G$445,6,0)</f>
        <v>Enfermedades Osteomusculares</v>
      </c>
      <c r="X57" s="87"/>
      <c r="Y57" s="87"/>
      <c r="Z57" s="87"/>
      <c r="AA57" s="83"/>
      <c r="AB57" s="83" t="str">
        <f>VLOOKUP(H57,PELIGROS!A$2:G$445,7,0)</f>
        <v>Prevención en lesiones osteomusculares, líderes de pausas activas</v>
      </c>
      <c r="AC57" s="96" t="s">
        <v>1208</v>
      </c>
      <c r="AD57" s="98"/>
    </row>
    <row r="58" spans="1:30" ht="39" thickBot="1">
      <c r="A58" s="182"/>
      <c r="B58" s="182"/>
      <c r="C58" s="98"/>
      <c r="D58" s="101"/>
      <c r="E58" s="104"/>
      <c r="F58" s="104"/>
      <c r="G58" s="83" t="str">
        <f>VLOOKUP(H58,PELIGROS!A$1:G$445,2,0)</f>
        <v>Movimientos repetitivos, Miembros Superiores</v>
      </c>
      <c r="H58" s="84" t="s">
        <v>47</v>
      </c>
      <c r="I58" s="89" t="s">
        <v>1245</v>
      </c>
      <c r="J58" s="83" t="str">
        <f>VLOOKUP(H58,PELIGROS!A$2:G$445,3,0)</f>
        <v>Lesiones Musculoesqueléticas</v>
      </c>
      <c r="K58" s="87" t="s">
        <v>1202</v>
      </c>
      <c r="L58" s="83" t="str">
        <f>VLOOKUP(H58,PELIGROS!A$2:G$445,4,0)</f>
        <v>N/A</v>
      </c>
      <c r="M58" s="83" t="str">
        <f>VLOOKUP(H58,PELIGROS!A$2:G$445,5,0)</f>
        <v>PVE BIomécanico, programa pausas activas, examenes periódicos, recomendaicones, control de posturas</v>
      </c>
      <c r="N58" s="87">
        <v>2</v>
      </c>
      <c r="O58" s="85">
        <v>2</v>
      </c>
      <c r="P58" s="85">
        <v>10</v>
      </c>
      <c r="Q58" s="85">
        <f t="shared" si="5"/>
        <v>4</v>
      </c>
      <c r="R58" s="85">
        <f t="shared" si="6"/>
        <v>40</v>
      </c>
      <c r="S58" s="84" t="str">
        <f t="shared" si="7"/>
        <v>B-4</v>
      </c>
      <c r="T58" s="86" t="str">
        <f t="shared" si="0"/>
        <v>III</v>
      </c>
      <c r="U58" s="86" t="str">
        <f t="shared" si="8"/>
        <v>Mejorable</v>
      </c>
      <c r="V58" s="96"/>
      <c r="W58" s="83" t="str">
        <f>VLOOKUP(H58,PELIGROS!A$2:G$445,6,0)</f>
        <v>Enfermedades musculoesqueleticas</v>
      </c>
      <c r="X58" s="87"/>
      <c r="Y58" s="87"/>
      <c r="Z58" s="87"/>
      <c r="AA58" s="83"/>
      <c r="AB58" s="83" t="str">
        <f>VLOOKUP(H58,PELIGROS!A$2:G$445,7,0)</f>
        <v>Prevención en lesiones osteomusculares, líderes de pausas activas</v>
      </c>
      <c r="AC58" s="96"/>
      <c r="AD58" s="98"/>
    </row>
    <row r="59" spans="1:30" ht="51.75" thickBot="1">
      <c r="A59" s="182"/>
      <c r="B59" s="182"/>
      <c r="C59" s="98"/>
      <c r="D59" s="101"/>
      <c r="E59" s="104"/>
      <c r="F59" s="104"/>
      <c r="G59" s="83" t="str">
        <f>VLOOKUP(H59,PELIGROS!A$1:G$445,2,0)</f>
        <v>Carga de un peso mayor al recomendado</v>
      </c>
      <c r="H59" s="84" t="s">
        <v>486</v>
      </c>
      <c r="I59" s="89" t="s">
        <v>1245</v>
      </c>
      <c r="J59" s="83" t="str">
        <f>VLOOKUP(H59,PELIGROS!A$2:G$445,3,0)</f>
        <v>Lesiones osteomusculares, lesiones osteoarticulares</v>
      </c>
      <c r="K59" s="87" t="s">
        <v>1202</v>
      </c>
      <c r="L59" s="83" t="str">
        <f>VLOOKUP(H59,PELIGROS!A$2:G$445,4,0)</f>
        <v>Inspecciones planeadas e inspecciones no planeadas, procedimientos de programas de seguridad y salud en el trabajo</v>
      </c>
      <c r="M59" s="83" t="str">
        <f>VLOOKUP(H59,PELIGROS!A$2:G$445,5,0)</f>
        <v>PVE Biomecánico, programa pausas activas, exámenes periódicos, recomendaciones, control de posturas</v>
      </c>
      <c r="N59" s="87">
        <v>2</v>
      </c>
      <c r="O59" s="85">
        <v>2</v>
      </c>
      <c r="P59" s="85">
        <v>25</v>
      </c>
      <c r="Q59" s="85">
        <f t="shared" si="5"/>
        <v>4</v>
      </c>
      <c r="R59" s="85">
        <f t="shared" si="6"/>
        <v>100</v>
      </c>
      <c r="S59" s="84" t="str">
        <f t="shared" si="7"/>
        <v>B-4</v>
      </c>
      <c r="T59" s="86" t="str">
        <f t="shared" si="0"/>
        <v>III</v>
      </c>
      <c r="U59" s="86" t="str">
        <f t="shared" si="8"/>
        <v>Mejorable</v>
      </c>
      <c r="V59" s="96"/>
      <c r="W59" s="83" t="str">
        <f>VLOOKUP(H59,PELIGROS!A$2:G$445,6,0)</f>
        <v>Enfermedades del sistema osteomuscular</v>
      </c>
      <c r="X59" s="87"/>
      <c r="Y59" s="87"/>
      <c r="Z59" s="87"/>
      <c r="AA59" s="83"/>
      <c r="AB59" s="83" t="str">
        <f>VLOOKUP(H59,PELIGROS!A$2:G$445,7,0)</f>
        <v>Prevención en lesiones osteomusculares, Líderes en pausas activas</v>
      </c>
      <c r="AC59" s="96"/>
      <c r="AD59" s="98"/>
    </row>
    <row r="60" spans="1:30" ht="64.5" thickBot="1">
      <c r="A60" s="182"/>
      <c r="B60" s="182"/>
      <c r="C60" s="98"/>
      <c r="D60" s="101"/>
      <c r="E60" s="104"/>
      <c r="F60" s="104"/>
      <c r="G60" s="83" t="str">
        <f>VLOOKUP(H60,PELIGROS!A$1:G$445,2,0)</f>
        <v>Atropellamiento, Envestir</v>
      </c>
      <c r="H60" s="84" t="s">
        <v>1187</v>
      </c>
      <c r="I60" s="89" t="s">
        <v>1220</v>
      </c>
      <c r="J60" s="83" t="str">
        <f>VLOOKUP(H60,PELIGROS!A$2:G$445,3,0)</f>
        <v>Lesiones, pérdidas materiales, muerte</v>
      </c>
      <c r="K60" s="87" t="s">
        <v>1202</v>
      </c>
      <c r="L60" s="83" t="str">
        <f>VLOOKUP(H60,PELIGROS!A$2:G$445,4,0)</f>
        <v>Inspecciones planeadas e inspecciones no planeadas, procedimientos de programas de seguridad y salud en el trabajo</v>
      </c>
      <c r="M60" s="83" t="str">
        <f>VLOOKUP(H60,PELIGROS!A$2:G$445,5,0)</f>
        <v>Programa de seguridad vial, señalización</v>
      </c>
      <c r="N60" s="87">
        <v>2</v>
      </c>
      <c r="O60" s="85">
        <v>2</v>
      </c>
      <c r="P60" s="85">
        <v>60</v>
      </c>
      <c r="Q60" s="85">
        <f t="shared" si="5"/>
        <v>4</v>
      </c>
      <c r="R60" s="85">
        <f t="shared" si="6"/>
        <v>240</v>
      </c>
      <c r="S60" s="84" t="str">
        <f t="shared" si="7"/>
        <v>B-4</v>
      </c>
      <c r="T60" s="86" t="str">
        <f t="shared" si="0"/>
        <v>II</v>
      </c>
      <c r="U60" s="86" t="str">
        <f t="shared" si="8"/>
        <v>No Aceptable o Aceptable Con Control Especifico</v>
      </c>
      <c r="V60" s="96"/>
      <c r="W60" s="83" t="str">
        <f>VLOOKUP(H60,PELIGROS!A$2:G$445,6,0)</f>
        <v>Muerte</v>
      </c>
      <c r="X60" s="87"/>
      <c r="Y60" s="87"/>
      <c r="Z60" s="87"/>
      <c r="AA60" s="83" t="s">
        <v>1255</v>
      </c>
      <c r="AB60" s="83" t="str">
        <f>VLOOKUP(H60,PELIGROS!A$2:G$445,7,0)</f>
        <v>Seguridad vial y manejo defensivo, aseguramiento de áreas de trabajo</v>
      </c>
      <c r="AC60" s="87" t="s">
        <v>1211</v>
      </c>
      <c r="AD60" s="98"/>
    </row>
    <row r="61" spans="1:30" ht="51.75" thickBot="1">
      <c r="A61" s="182"/>
      <c r="B61" s="182"/>
      <c r="C61" s="98"/>
      <c r="D61" s="101"/>
      <c r="E61" s="104"/>
      <c r="F61" s="104"/>
      <c r="G61" s="83" t="str">
        <f>VLOOKUP(H61,PELIGROS!A$1:G$445,2,0)</f>
        <v>Inadecuadas conexiones eléctricas-saturación en tomas de energía</v>
      </c>
      <c r="H61" s="84" t="s">
        <v>566</v>
      </c>
      <c r="I61" s="89" t="s">
        <v>1220</v>
      </c>
      <c r="J61" s="83" t="str">
        <f>VLOOKUP(H61,PELIGROS!A$2:G$445,3,0)</f>
        <v>Quemaduras, electrocución, muerte</v>
      </c>
      <c r="K61" s="87" t="s">
        <v>1202</v>
      </c>
      <c r="L61" s="83" t="str">
        <f>VLOOKUP(H61,PELIGROS!A$2:G$445,4,0)</f>
        <v>Inspecciones planeadas e inspecciones no planeadas, procedimientos de programas de seguridad y salud en el trabajo</v>
      </c>
      <c r="M61" s="83" t="str">
        <f>VLOOKUP(H61,PELIGROS!A$2:G$445,5,0)</f>
        <v>E.P.P. Bota dieléctrica, Casco dieléctrico</v>
      </c>
      <c r="N61" s="87">
        <v>2</v>
      </c>
      <c r="O61" s="85">
        <v>1</v>
      </c>
      <c r="P61" s="85">
        <v>100</v>
      </c>
      <c r="Q61" s="85">
        <f t="shared" si="5"/>
        <v>2</v>
      </c>
      <c r="R61" s="85">
        <f t="shared" si="6"/>
        <v>200</v>
      </c>
      <c r="S61" s="84" t="str">
        <f t="shared" si="7"/>
        <v>B-2</v>
      </c>
      <c r="T61" s="86" t="str">
        <f t="shared" si="0"/>
        <v>II</v>
      </c>
      <c r="U61" s="86" t="str">
        <f t="shared" si="8"/>
        <v>No Aceptable o Aceptable Con Control Especifico</v>
      </c>
      <c r="V61" s="96"/>
      <c r="W61" s="83" t="str">
        <f>VLOOKUP(H61,PELIGROS!A$2:G$445,6,0)</f>
        <v>Muerte</v>
      </c>
      <c r="X61" s="87"/>
      <c r="Y61" s="87"/>
      <c r="Z61" s="87"/>
      <c r="AA61" s="83"/>
      <c r="AB61" s="83" t="str">
        <f>VLOOKUP(H61,PELIGROS!A$2:G$445,7,0)</f>
        <v>Uso y manejo adecuado de E.P.P., actos y condiciones inseguras</v>
      </c>
      <c r="AC61" s="87" t="s">
        <v>32</v>
      </c>
      <c r="AD61" s="98"/>
    </row>
    <row r="62" spans="1:30" ht="70.5" customHeight="1" thickBot="1">
      <c r="A62" s="182"/>
      <c r="B62" s="182"/>
      <c r="C62" s="98"/>
      <c r="D62" s="101"/>
      <c r="E62" s="104"/>
      <c r="F62" s="104"/>
      <c r="G62" s="83" t="str">
        <f>VLOOKUP(H62,PELIGROS!A$1:G$445,2,0)</f>
        <v>Ingreso a pozos, Red de acueducto o excavaciones</v>
      </c>
      <c r="H62" s="84" t="s">
        <v>571</v>
      </c>
      <c r="I62" s="89" t="s">
        <v>1220</v>
      </c>
      <c r="J62" s="83" t="str">
        <f>VLOOKUP(H62,PELIGROS!A$2:G$445,3,0)</f>
        <v>Intoxicación, asfixicia, daños vías resiratorias, muerte</v>
      </c>
      <c r="K62" s="87" t="s">
        <v>1202</v>
      </c>
      <c r="L62" s="83" t="str">
        <f>VLOOKUP(H62,PELIGROS!A$2:G$445,4,0)</f>
        <v>Inspecciones planeadas e inspecciones no planeadas, procedimientos de programas de seguridad y salud en el trabajo</v>
      </c>
      <c r="M62" s="83" t="str">
        <f>VLOOKUP(H62,PELIGROS!A$2:G$445,5,0)</f>
        <v>E.P.P. Colectivos, Tripoide</v>
      </c>
      <c r="N62" s="87">
        <v>2</v>
      </c>
      <c r="O62" s="85">
        <v>2</v>
      </c>
      <c r="P62" s="85">
        <v>100</v>
      </c>
      <c r="Q62" s="85">
        <f t="shared" si="5"/>
        <v>4</v>
      </c>
      <c r="R62" s="85">
        <f t="shared" si="6"/>
        <v>400</v>
      </c>
      <c r="S62" s="84" t="str">
        <f t="shared" si="7"/>
        <v>B-4</v>
      </c>
      <c r="T62" s="86" t="str">
        <f t="shared" si="0"/>
        <v>II</v>
      </c>
      <c r="U62" s="86" t="str">
        <f t="shared" si="8"/>
        <v>No Aceptable o Aceptable Con Control Especifico</v>
      </c>
      <c r="V62" s="96"/>
      <c r="W62" s="83" t="str">
        <f>VLOOKUP(H62,PELIGROS!A$2:G$445,6,0)</f>
        <v>Muerte</v>
      </c>
      <c r="X62" s="87"/>
      <c r="Y62" s="87"/>
      <c r="Z62" s="87"/>
      <c r="AA62" s="83"/>
      <c r="AB62" s="83" t="str">
        <f>VLOOKUP(H62,PELIGROS!A$2:G$445,7,0)</f>
        <v>Trabajo seguro en espacios confinados y manejo de medidores de gases, diligenciamiento de permisos de trabajos, uso y manejo adecuado de E.P.P.</v>
      </c>
      <c r="AC62" s="87" t="s">
        <v>1256</v>
      </c>
      <c r="AD62" s="98"/>
    </row>
    <row r="63" spans="1:30" ht="85.5" customHeight="1" thickBot="1">
      <c r="A63" s="182"/>
      <c r="B63" s="182"/>
      <c r="C63" s="98"/>
      <c r="D63" s="101"/>
      <c r="E63" s="104"/>
      <c r="F63" s="104"/>
      <c r="G63" s="83" t="str">
        <f>VLOOKUP(H63,PELIGROS!A$1:G$445,2,0)</f>
        <v>Reparación de redes e instalaciones</v>
      </c>
      <c r="H63" s="84" t="s">
        <v>576</v>
      </c>
      <c r="I63" s="89" t="s">
        <v>1220</v>
      </c>
      <c r="J63" s="83" t="str">
        <f>VLOOKUP(H63,PELIGROS!A$2:G$445,3,0)</f>
        <v>Atrapamiento, apastamiento, lesiones, fracturas, muerte</v>
      </c>
      <c r="K63" s="87" t="s">
        <v>1202</v>
      </c>
      <c r="L63" s="83" t="str">
        <f>VLOOKUP(H63,PELIGROS!A$2:G$445,4,0)</f>
        <v>Inspecciones planeadas e inspecciones no planeadas, procedimientos de programas de seguridad y salud en el trabajo</v>
      </c>
      <c r="M63" s="83" t="str">
        <f>VLOOKUP(H63,PELIGROS!A$2:G$445,5,0)</f>
        <v>E.P.P. Colectivos entibados y cajas de entibados</v>
      </c>
      <c r="N63" s="87">
        <v>2</v>
      </c>
      <c r="O63" s="85">
        <v>2</v>
      </c>
      <c r="P63" s="85">
        <v>100</v>
      </c>
      <c r="Q63" s="85">
        <f t="shared" si="5"/>
        <v>4</v>
      </c>
      <c r="R63" s="85">
        <f t="shared" si="6"/>
        <v>400</v>
      </c>
      <c r="S63" s="84" t="str">
        <f t="shared" si="7"/>
        <v>B-4</v>
      </c>
      <c r="T63" s="86" t="str">
        <f t="shared" si="0"/>
        <v>II</v>
      </c>
      <c r="U63" s="86" t="str">
        <f t="shared" si="8"/>
        <v>No Aceptable o Aceptable Con Control Especifico</v>
      </c>
      <c r="V63" s="96"/>
      <c r="W63" s="83" t="str">
        <f>VLOOKUP(H63,PELIGROS!A$2:G$445,6,0)</f>
        <v>Muerte</v>
      </c>
      <c r="X63" s="87"/>
      <c r="Y63" s="87"/>
      <c r="Z63" s="87"/>
      <c r="AA63" s="83"/>
      <c r="AB63" s="83" t="str">
        <f>VLOOKUP(H63,PELIGROS!A$2:G$445,7,0)</f>
        <v>Prevención en riesgo en excavaciones y manejo de entibados, prevención en roturas de redes de gas antural, diligenciamieto de permisos de trabajo, uso y manejo adecuado de E.P.P.</v>
      </c>
      <c r="AC63" s="87" t="s">
        <v>1257</v>
      </c>
      <c r="AD63" s="98"/>
    </row>
    <row r="64" spans="1:30" ht="45" customHeight="1" thickBot="1">
      <c r="A64" s="182"/>
      <c r="B64" s="182"/>
      <c r="C64" s="98"/>
      <c r="D64" s="101"/>
      <c r="E64" s="104"/>
      <c r="F64" s="104"/>
      <c r="G64" s="83" t="str">
        <f>VLOOKUP(H64,PELIGROS!A$1:G$445,2,0)</f>
        <v>Superficies de trabajo irregulares o deslizantes</v>
      </c>
      <c r="H64" s="84" t="s">
        <v>597</v>
      </c>
      <c r="I64" s="89" t="s">
        <v>1220</v>
      </c>
      <c r="J64" s="83" t="str">
        <f>VLOOKUP(H64,PELIGROS!A$2:G$445,3,0)</f>
        <v>Caidas del mismo nivel, fracturas, golpe con objetos, caídas de objetos, obstrucción de rutas de evacuación</v>
      </c>
      <c r="K64" s="87" t="s">
        <v>1202</v>
      </c>
      <c r="L64" s="83" t="str">
        <f>VLOOKUP(H64,PELIGROS!A$2:G$445,4,0)</f>
        <v>N/A</v>
      </c>
      <c r="M64" s="83" t="str">
        <f>VLOOKUP(H64,PELIGROS!A$2:G$445,5,0)</f>
        <v>N/A</v>
      </c>
      <c r="N64" s="87">
        <v>2</v>
      </c>
      <c r="O64" s="85">
        <v>2</v>
      </c>
      <c r="P64" s="85">
        <v>25</v>
      </c>
      <c r="Q64" s="85">
        <f t="shared" si="5"/>
        <v>4</v>
      </c>
      <c r="R64" s="85">
        <f t="shared" si="6"/>
        <v>100</v>
      </c>
      <c r="S64" s="84" t="str">
        <f t="shared" si="7"/>
        <v>B-4</v>
      </c>
      <c r="T64" s="86" t="str">
        <f t="shared" si="0"/>
        <v>III</v>
      </c>
      <c r="U64" s="86" t="str">
        <f t="shared" si="8"/>
        <v>Mejorable</v>
      </c>
      <c r="V64" s="96"/>
      <c r="W64" s="83" t="str">
        <f>VLOOKUP(H64,PELIGROS!A$2:G$445,6,0)</f>
        <v>Caídas de distinto nivel</v>
      </c>
      <c r="X64" s="87"/>
      <c r="Y64" s="87"/>
      <c r="Z64" s="87"/>
      <c r="AA64" s="83"/>
      <c r="AB64" s="83" t="str">
        <f>VLOOKUP(H64,PELIGROS!A$2:G$445,7,0)</f>
        <v>Pautas Básicas en orden y aseo en el lugar de trabajo, actos y condiciones inseguras</v>
      </c>
      <c r="AC64" s="87" t="s">
        <v>32</v>
      </c>
      <c r="AD64" s="98"/>
    </row>
    <row r="65" spans="1:30" ht="70.5" customHeight="1" thickBot="1">
      <c r="A65" s="182"/>
      <c r="B65" s="182"/>
      <c r="C65" s="98"/>
      <c r="D65" s="101"/>
      <c r="E65" s="104"/>
      <c r="F65" s="104"/>
      <c r="G65" s="83" t="str">
        <f>VLOOKUP(H65,PELIGROS!A$1:G$445,2,0)</f>
        <v>Herramientas Manuales</v>
      </c>
      <c r="H65" s="84" t="s">
        <v>606</v>
      </c>
      <c r="I65" s="89" t="s">
        <v>1220</v>
      </c>
      <c r="J65" s="83" t="str">
        <f>VLOOKUP(H65,PELIGROS!A$2:G$445,3,0)</f>
        <v>Quemaduras, contusiones y lesiones</v>
      </c>
      <c r="K65" s="87" t="s">
        <v>1202</v>
      </c>
      <c r="L65" s="83" t="str">
        <f>VLOOKUP(H65,PELIGROS!A$2:G$445,4,0)</f>
        <v>Inspecciones planeadas e inspecciones no planeadas, procedimientos de programas de seguridad y salud en el trabajo</v>
      </c>
      <c r="M65" s="83" t="str">
        <f>VLOOKUP(H65,PELIGROS!A$2:G$445,5,0)</f>
        <v>E.P.P.</v>
      </c>
      <c r="N65" s="87">
        <v>2</v>
      </c>
      <c r="O65" s="85">
        <v>3</v>
      </c>
      <c r="P65" s="85">
        <v>25</v>
      </c>
      <c r="Q65" s="85">
        <f t="shared" si="5"/>
        <v>6</v>
      </c>
      <c r="R65" s="85">
        <f t="shared" si="6"/>
        <v>150</v>
      </c>
      <c r="S65" s="84" t="str">
        <f t="shared" si="7"/>
        <v>M-6</v>
      </c>
      <c r="T65" s="86" t="str">
        <f t="shared" si="0"/>
        <v>II</v>
      </c>
      <c r="U65" s="86" t="str">
        <f t="shared" si="8"/>
        <v>No Aceptable o Aceptable Con Control Especifico</v>
      </c>
      <c r="V65" s="96"/>
      <c r="W65" s="83" t="str">
        <f>VLOOKUP(H65,PELIGROS!A$2:G$445,6,0)</f>
        <v>Amputación</v>
      </c>
      <c r="X65" s="87"/>
      <c r="Y65" s="87"/>
      <c r="Z65" s="87"/>
      <c r="AA65" s="83"/>
      <c r="AB65" s="83" t="str">
        <f>VLOOKUP(H65,PELIGROS!A$2:G$445,7,0)</f>
        <v xml:space="preserve">
Uso y manejo adecuado de E.P.P., uso y manejo adecuado de herramientas manuales y/o máqinas y equipos</v>
      </c>
      <c r="AC65" s="96" t="s">
        <v>1258</v>
      </c>
      <c r="AD65" s="98"/>
    </row>
    <row r="66" spans="1:30" ht="51.75" thickBot="1">
      <c r="A66" s="182"/>
      <c r="B66" s="182"/>
      <c r="C66" s="98"/>
      <c r="D66" s="101"/>
      <c r="E66" s="104"/>
      <c r="F66" s="104"/>
      <c r="G66" s="83" t="str">
        <f>VLOOKUP(H66,PELIGROS!A$1:G$445,2,0)</f>
        <v>Maquinaria y equipo</v>
      </c>
      <c r="H66" s="84" t="s">
        <v>612</v>
      </c>
      <c r="I66" s="89" t="s">
        <v>1220</v>
      </c>
      <c r="J66" s="83" t="str">
        <f>VLOOKUP(H66,PELIGROS!A$2:G$445,3,0)</f>
        <v>Atrapamiento, amputación, aplastamiento, fractura, muerte</v>
      </c>
      <c r="K66" s="87" t="s">
        <v>1202</v>
      </c>
      <c r="L66" s="83" t="str">
        <f>VLOOKUP(H66,PELIGROS!A$2:G$445,4,0)</f>
        <v>Inspecciones planeadas e inspecciones no planeadas, procedimientos de programas de seguridad y salud en el trabajo</v>
      </c>
      <c r="M66" s="83" t="str">
        <f>VLOOKUP(H66,PELIGROS!A$2:G$445,5,0)</f>
        <v>E.P.P.</v>
      </c>
      <c r="N66" s="87">
        <v>2</v>
      </c>
      <c r="O66" s="85">
        <v>2</v>
      </c>
      <c r="P66" s="85">
        <v>25</v>
      </c>
      <c r="Q66" s="85">
        <f t="shared" si="5"/>
        <v>4</v>
      </c>
      <c r="R66" s="85">
        <f t="shared" si="6"/>
        <v>100</v>
      </c>
      <c r="S66" s="84" t="str">
        <f t="shared" si="7"/>
        <v>B-4</v>
      </c>
      <c r="T66" s="86" t="str">
        <f t="shared" si="0"/>
        <v>III</v>
      </c>
      <c r="U66" s="86" t="str">
        <f t="shared" si="8"/>
        <v>Mejorable</v>
      </c>
      <c r="V66" s="96"/>
      <c r="W66" s="83" t="str">
        <f>VLOOKUP(H66,PELIGROS!A$2:G$445,6,0)</f>
        <v>Aplastamiento</v>
      </c>
      <c r="X66" s="87"/>
      <c r="Y66" s="87"/>
      <c r="Z66" s="87"/>
      <c r="AA66" s="83"/>
      <c r="AB66" s="83" t="str">
        <f>VLOOKUP(H66,PELIGROS!A$2:G$445,7,0)</f>
        <v>Uso y manejo adecuado de E.P.P., uso y manejo adecuado de herramientas amnuales y/o máquinas y equipos</v>
      </c>
      <c r="AC66" s="96"/>
      <c r="AD66" s="98"/>
    </row>
    <row r="67" spans="1:30" ht="79.5" customHeight="1" thickBot="1">
      <c r="A67" s="182"/>
      <c r="B67" s="182"/>
      <c r="C67" s="98"/>
      <c r="D67" s="101"/>
      <c r="E67" s="104"/>
      <c r="F67" s="104"/>
      <c r="G67" s="83" t="str">
        <f>VLOOKUP(H67,PELIGROS!A$1:G$445,2,0)</f>
        <v>Atraco, golpiza, atentados y secuestrados</v>
      </c>
      <c r="H67" s="84" t="s">
        <v>57</v>
      </c>
      <c r="I67" s="89" t="s">
        <v>1220</v>
      </c>
      <c r="J67" s="83" t="str">
        <f>VLOOKUP(H67,PELIGROS!A$2:G$445,3,0)</f>
        <v>Estrés, golpes, Secuestros</v>
      </c>
      <c r="K67" s="87" t="s">
        <v>1202</v>
      </c>
      <c r="L67" s="83" t="str">
        <f>VLOOKUP(H67,PELIGROS!A$2:G$445,4,0)</f>
        <v>Inspecciones planeadas e inspecciones no planeadas, procedimientos de programas de seguridad y salud en el trabajo</v>
      </c>
      <c r="M67" s="83" t="str">
        <f>VLOOKUP(H67,PELIGROS!A$2:G$445,5,0)</f>
        <v xml:space="preserve">Uniformes Corporativos, Caquetas corporativas, Carnetización
</v>
      </c>
      <c r="N67" s="87">
        <v>2</v>
      </c>
      <c r="O67" s="85">
        <v>3</v>
      </c>
      <c r="P67" s="85">
        <v>60</v>
      </c>
      <c r="Q67" s="85">
        <f t="shared" si="5"/>
        <v>6</v>
      </c>
      <c r="R67" s="85">
        <f t="shared" si="6"/>
        <v>360</v>
      </c>
      <c r="S67" s="84" t="str">
        <f t="shared" si="7"/>
        <v>M-6</v>
      </c>
      <c r="T67" s="86" t="str">
        <f t="shared" si="0"/>
        <v>II</v>
      </c>
      <c r="U67" s="86" t="str">
        <f t="shared" si="8"/>
        <v>No Aceptable o Aceptable Con Control Especifico</v>
      </c>
      <c r="V67" s="96"/>
      <c r="W67" s="83" t="str">
        <f>VLOOKUP(H67,PELIGROS!A$2:G$445,6,0)</f>
        <v>Secuestros</v>
      </c>
      <c r="X67" s="87"/>
      <c r="Y67" s="87"/>
      <c r="Z67" s="87"/>
      <c r="AA67" s="83"/>
      <c r="AB67" s="83" t="str">
        <f>VLOOKUP(H67,PELIGROS!A$2:G$445,7,0)</f>
        <v>N/A</v>
      </c>
      <c r="AC67" s="87" t="s">
        <v>1230</v>
      </c>
      <c r="AD67" s="98"/>
    </row>
    <row r="68" spans="1:30" ht="89.25" customHeight="1" thickBot="1">
      <c r="A68" s="182"/>
      <c r="B68" s="182"/>
      <c r="C68" s="98"/>
      <c r="D68" s="101"/>
      <c r="E68" s="104"/>
      <c r="F68" s="104"/>
      <c r="G68" s="83" t="str">
        <f>VLOOKUP(H68,PELIGROS!A$1:G$445,2,0)</f>
        <v>MANTENIMIENTO DE PUENTE GRUAS, LIMPIEZA DE CANALES, MANTENIMIENTO DE INSTALACIONES LOCATIVAS, MANTENIMIENTO Y REPARACIÓN DE POZOS</v>
      </c>
      <c r="H68" s="84" t="s">
        <v>624</v>
      </c>
      <c r="I68" s="89" t="s">
        <v>1220</v>
      </c>
      <c r="J68" s="83" t="str">
        <f>VLOOKUP(H68,PELIGROS!A$2:G$445,3,0)</f>
        <v>LESIONES, FRACTURAS, MUERTE</v>
      </c>
      <c r="K68" s="87" t="s">
        <v>1202</v>
      </c>
      <c r="L68" s="83" t="str">
        <f>VLOOKUP(H68,PELIGROS!A$2:G$445,4,0)</f>
        <v>Inspecciones planeadas e inspecciones no planeadas, procedimientos de programas de seguridad y salud en el trabajo</v>
      </c>
      <c r="M68" s="83" t="str">
        <f>VLOOKUP(H68,PELIGROS!A$2:G$445,5,0)</f>
        <v>EPP</v>
      </c>
      <c r="N68" s="87">
        <v>2</v>
      </c>
      <c r="O68" s="85">
        <v>1</v>
      </c>
      <c r="P68" s="85">
        <v>100</v>
      </c>
      <c r="Q68" s="85">
        <f t="shared" si="5"/>
        <v>2</v>
      </c>
      <c r="R68" s="85">
        <f t="shared" si="6"/>
        <v>200</v>
      </c>
      <c r="S68" s="84" t="str">
        <f t="shared" si="7"/>
        <v>B-2</v>
      </c>
      <c r="T68" s="86" t="str">
        <f t="shared" si="0"/>
        <v>II</v>
      </c>
      <c r="U68" s="86" t="str">
        <f t="shared" si="8"/>
        <v>No Aceptable o Aceptable Con Control Especifico</v>
      </c>
      <c r="V68" s="96"/>
      <c r="W68" s="83" t="str">
        <f>VLOOKUP(H68,PELIGROS!A$2:G$445,6,0)</f>
        <v>MUERTE</v>
      </c>
      <c r="X68" s="87"/>
      <c r="Y68" s="87"/>
      <c r="Z68" s="87"/>
      <c r="AA68" s="83"/>
      <c r="AB68" s="83" t="str">
        <f>VLOOKUP(H68,PELIGROS!A$2:G$445,7,0)</f>
        <v>CERTIFICACIÓN Y/O ENTRENAMIENTO EN TRABAJO SEGURO EN ALTURAS; DILGENCIAMIENTO DE PERMISO DE TRABAJO; USO Y MANEJO ADECUADO DE E.P.P.; ARME Y DESARME DE ANDAMIOS</v>
      </c>
      <c r="AC68" s="87" t="s">
        <v>32</v>
      </c>
      <c r="AD68" s="98"/>
    </row>
    <row r="69" spans="1:30" ht="51.75" thickBot="1">
      <c r="A69" s="182"/>
      <c r="B69" s="182"/>
      <c r="C69" s="98"/>
      <c r="D69" s="101"/>
      <c r="E69" s="104"/>
      <c r="F69" s="104"/>
      <c r="G69" s="83" t="str">
        <f>VLOOKUP(H69,PELIGROS!A$1:G$445,2,0)</f>
        <v>LLUVIAS, GRANIZADA, HELADAS</v>
      </c>
      <c r="H69" s="84" t="s">
        <v>86</v>
      </c>
      <c r="I69" s="89" t="s">
        <v>1221</v>
      </c>
      <c r="J69" s="83" t="str">
        <f>VLOOKUP(H69,PELIGROS!A$2:G$445,3,0)</f>
        <v>DERRUMBES, HIPOTERMIA, DAÑO EN INSTALACIONES</v>
      </c>
      <c r="K69" s="87" t="s">
        <v>1202</v>
      </c>
      <c r="L69" s="83" t="str">
        <f>VLOOKUP(H69,PELIGROS!A$2:G$445,4,0)</f>
        <v>Inspecciones planeadas e inspecciones no planeadas, procedimientos de programas de seguridad y salud en el trabajo</v>
      </c>
      <c r="M69" s="83" t="str">
        <f>VLOOKUP(H69,PELIGROS!A$2:G$445,5,0)</f>
        <v>BRIGADAS DE EMERGENCIAS</v>
      </c>
      <c r="N69" s="87">
        <v>2</v>
      </c>
      <c r="O69" s="85">
        <v>1</v>
      </c>
      <c r="P69" s="85">
        <v>100</v>
      </c>
      <c r="Q69" s="85">
        <f t="shared" si="5"/>
        <v>2</v>
      </c>
      <c r="R69" s="85">
        <f t="shared" si="6"/>
        <v>200</v>
      </c>
      <c r="S69" s="84" t="str">
        <f t="shared" si="7"/>
        <v>B-2</v>
      </c>
      <c r="T69" s="86" t="str">
        <f t="shared" si="0"/>
        <v>II</v>
      </c>
      <c r="U69" s="86" t="str">
        <f t="shared" si="8"/>
        <v>No Aceptable o Aceptable Con Control Especifico</v>
      </c>
      <c r="V69" s="96"/>
      <c r="W69" s="83" t="str">
        <f>VLOOKUP(H69,PELIGROS!A$2:G$445,6,0)</f>
        <v>MUERTE</v>
      </c>
      <c r="X69" s="87"/>
      <c r="Y69" s="87"/>
      <c r="Z69" s="87"/>
      <c r="AA69" s="83"/>
      <c r="AB69" s="83" t="str">
        <f>VLOOKUP(H69,PELIGROS!A$2:G$445,7,0)</f>
        <v>ENTRENAMIENTO DE LA BRIGADA; DIVULGACIÓN DE PLAN DE EMERGENCIA</v>
      </c>
      <c r="AC69" s="96" t="s">
        <v>1259</v>
      </c>
      <c r="AD69" s="98"/>
    </row>
    <row r="70" spans="1:30" ht="51.75" thickBot="1">
      <c r="A70" s="182"/>
      <c r="B70" s="182"/>
      <c r="C70" s="99"/>
      <c r="D70" s="102"/>
      <c r="E70" s="105"/>
      <c r="F70" s="105"/>
      <c r="G70" s="88" t="str">
        <f>VLOOKUP(H70,PELIGROS!A$1:G$445,2,0)</f>
        <v>SISMOS, INCENDIOS, INUNDACIONES, TERREMOTOS, VENDAVALES, DERRUMBE</v>
      </c>
      <c r="H70" s="89" t="s">
        <v>62</v>
      </c>
      <c r="I70" s="89" t="s">
        <v>1221</v>
      </c>
      <c r="J70" s="88" t="str">
        <f>VLOOKUP(H70,PELIGROS!A$2:G$445,3,0)</f>
        <v>SISMOS, INCENDIOS, INUNDACIONES, TERREMOTOS, VENDAVALES</v>
      </c>
      <c r="K70" s="92" t="s">
        <v>1202</v>
      </c>
      <c r="L70" s="88" t="str">
        <f>VLOOKUP(H70,PELIGROS!A$2:G$445,4,0)</f>
        <v>Inspecciones planeadas e inspecciones no planeadas, procedimientos de programas de seguridad y salud en el trabajo</v>
      </c>
      <c r="M70" s="88" t="str">
        <f>VLOOKUP(H70,PELIGROS!A$2:G$445,5,0)</f>
        <v>BRIGADAS DE EMERGENCIAS</v>
      </c>
      <c r="N70" s="92">
        <v>2</v>
      </c>
      <c r="O70" s="90">
        <v>1</v>
      </c>
      <c r="P70" s="90">
        <v>100</v>
      </c>
      <c r="Q70" s="90">
        <f t="shared" si="5"/>
        <v>2</v>
      </c>
      <c r="R70" s="90">
        <f t="shared" si="6"/>
        <v>200</v>
      </c>
      <c r="S70" s="89" t="str">
        <f t="shared" si="7"/>
        <v>B-2</v>
      </c>
      <c r="T70" s="91" t="str">
        <f t="shared" si="0"/>
        <v>II</v>
      </c>
      <c r="U70" s="91" t="str">
        <f t="shared" si="8"/>
        <v>No Aceptable o Aceptable Con Control Especifico</v>
      </c>
      <c r="V70" s="106"/>
      <c r="W70" s="88" t="str">
        <f>VLOOKUP(H70,PELIGROS!A$2:G$445,6,0)</f>
        <v>MUERTE</v>
      </c>
      <c r="X70" s="92"/>
      <c r="Y70" s="92"/>
      <c r="Z70" s="92"/>
      <c r="AA70" s="88"/>
      <c r="AB70" s="88" t="str">
        <f>VLOOKUP(H70,PELIGROS!A$2:G$445,7,0)</f>
        <v>ENTRENAMIENTO DE LA BRIGADA; DIVULGACIÓN DE PLAN DE EMERGENCIA</v>
      </c>
      <c r="AC70" s="106"/>
      <c r="AD70" s="99"/>
    </row>
    <row r="71" spans="1:30" ht="38.25" customHeight="1" thickBot="1">
      <c r="A71" s="182"/>
      <c r="B71" s="182"/>
      <c r="C71" s="112" t="str">
        <f>VLOOKUP(E71,[2]Hoja2!A$2:C$82,2,0)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71" s="118" t="str">
        <f>VLOOKUP(E71,[2]Hoja2!A$2:C$82,3,0)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71" s="109" t="s">
        <v>1037</v>
      </c>
      <c r="F71" s="109" t="s">
        <v>1228</v>
      </c>
      <c r="G71" s="68" t="str">
        <f>VLOOKUP(H71,PELIGROS!A$1:G$445,2,0)</f>
        <v>Fluidos y Excrementos</v>
      </c>
      <c r="H71" s="39" t="s">
        <v>98</v>
      </c>
      <c r="I71" s="44" t="s">
        <v>1215</v>
      </c>
      <c r="J71" s="68" t="str">
        <f>VLOOKUP(H71,PELIGROS!A$2:G$445,3,0)</f>
        <v>Enfermedades Infectocontagiosas</v>
      </c>
      <c r="K71" s="71" t="s">
        <v>1202</v>
      </c>
      <c r="L71" s="68" t="str">
        <f>VLOOKUP(H71,PELIGROS!A$2:G$445,4,0)</f>
        <v>N/A</v>
      </c>
      <c r="M71" s="68" t="str">
        <f>VLOOKUP(H71,PELIGROS!A$2:G$445,5,0)</f>
        <v>N/A</v>
      </c>
      <c r="N71" s="71">
        <v>2</v>
      </c>
      <c r="O71" s="69">
        <v>3</v>
      </c>
      <c r="P71" s="69">
        <v>10</v>
      </c>
      <c r="Q71" s="69">
        <f>N71*O71</f>
        <v>6</v>
      </c>
      <c r="R71" s="69">
        <f>P71*Q71</f>
        <v>60</v>
      </c>
      <c r="S71" s="39" t="str">
        <f>IF(Q71=40,"MA-40",IF(Q71=30,"MA-30",IF(Q71=20,"A-20",IF(Q71=10,"A-10",IF(Q71=24,"MA-24",IF(Q71=18,"A-18",IF(Q71=12,"A-12",IF(Q71=6,"M-6",IF(Q71=8,"M-8",IF(Q71=6,"M-6",IF(Q71=4,"B-4",IF(Q71=2,"B-2",))))))))))))</f>
        <v>M-6</v>
      </c>
      <c r="T71" s="42" t="str">
        <f t="shared" si="0"/>
        <v>III</v>
      </c>
      <c r="U71" s="42" t="str">
        <f>IF(T71=0,"",IF(T71="IV","Aceptable",IF(T71="III","Mejorable",IF(T71="II","No Aceptable o Aceptable Con Control Especifico",IF(T71="I","No Aceptable","")))))</f>
        <v>Mejorable</v>
      </c>
      <c r="V71" s="115">
        <v>11</v>
      </c>
      <c r="W71" s="68" t="str">
        <f>VLOOKUP(H71,PELIGROS!A$2:G$445,6,0)</f>
        <v>Posibles enfermedades</v>
      </c>
      <c r="X71" s="71"/>
      <c r="Y71" s="71"/>
      <c r="Z71" s="71"/>
      <c r="AA71" s="68"/>
      <c r="AB71" s="68" t="str">
        <f>VLOOKUP(H71,PELIGROS!A$2:G$445,7,0)</f>
        <v xml:space="preserve">Riesgo Biológico, Autocuidado y/o Uso y manejo adecuado de E.P.P.
</v>
      </c>
      <c r="AC71" s="107" t="s">
        <v>1247</v>
      </c>
      <c r="AD71" s="112" t="s">
        <v>1204</v>
      </c>
    </row>
    <row r="72" spans="1:30" ht="39" thickBot="1">
      <c r="A72" s="182"/>
      <c r="B72" s="182"/>
      <c r="C72" s="113"/>
      <c r="D72" s="119"/>
      <c r="E72" s="110"/>
      <c r="F72" s="110"/>
      <c r="G72" s="72" t="str">
        <f>VLOOKUP(H72,PELIGROS!A$1:G$445,2,0)</f>
        <v>Modeduras</v>
      </c>
      <c r="H72" s="40" t="s">
        <v>79</v>
      </c>
      <c r="I72" s="44" t="s">
        <v>1215</v>
      </c>
      <c r="J72" s="72" t="str">
        <f>VLOOKUP(H72,PELIGROS!A$2:G$445,3,0)</f>
        <v>Lesiones, tejidos, muerte, enfermedades infectocontagiosas</v>
      </c>
      <c r="K72" s="74" t="s">
        <v>1202</v>
      </c>
      <c r="L72" s="72" t="str">
        <f>VLOOKUP(H72,PELIGROS!A$2:G$445,4,0)</f>
        <v>N/A</v>
      </c>
      <c r="M72" s="72" t="str">
        <f>VLOOKUP(H72,PELIGROS!A$2:G$445,5,0)</f>
        <v>N/A</v>
      </c>
      <c r="N72" s="74">
        <v>2</v>
      </c>
      <c r="O72" s="19">
        <v>2</v>
      </c>
      <c r="P72" s="19">
        <v>25</v>
      </c>
      <c r="Q72" s="19">
        <f t="shared" ref="Q72:Q100" si="9">N72*O72</f>
        <v>4</v>
      </c>
      <c r="R72" s="19">
        <f t="shared" ref="R72:R100" si="10">P72*Q72</f>
        <v>100</v>
      </c>
      <c r="S72" s="40" t="str">
        <f t="shared" ref="S72:S100" si="11">IF(Q72=40,"MA-40",IF(Q72=30,"MA-30",IF(Q72=20,"A-20",IF(Q72=10,"A-10",IF(Q72=24,"MA-24",IF(Q72=18,"A-18",IF(Q72=12,"A-12",IF(Q72=6,"M-6",IF(Q72=8,"M-8",IF(Q72=6,"M-6",IF(Q72=4,"B-4",IF(Q72=2,"B-2",))))))))))))</f>
        <v>B-4</v>
      </c>
      <c r="T72" s="43" t="str">
        <f t="shared" si="0"/>
        <v>III</v>
      </c>
      <c r="U72" s="43" t="str">
        <f t="shared" ref="U72:U100" si="12">IF(T72=0,"",IF(T72="IV","Aceptable",IF(T72="III","Mejorable",IF(T72="II","No Aceptable o Aceptable Con Control Especifico",IF(T72="I","No Aceptable","")))))</f>
        <v>Mejorable</v>
      </c>
      <c r="V72" s="116"/>
      <c r="W72" s="72" t="str">
        <f>VLOOKUP(H72,PELIGROS!A$2:G$445,6,0)</f>
        <v>Posibles enfermedades</v>
      </c>
      <c r="X72" s="74"/>
      <c r="Y72" s="74"/>
      <c r="Z72" s="74"/>
      <c r="AA72" s="72"/>
      <c r="AB72" s="72" t="str">
        <f>VLOOKUP(H72,PELIGROS!A$2:G$445,7,0)</f>
        <v xml:space="preserve">Riesgo Biológico, Autocuidado y/o Uso y manejo adecuado de E.P.P.
</v>
      </c>
      <c r="AC72" s="108"/>
      <c r="AD72" s="113"/>
    </row>
    <row r="73" spans="1:30" ht="39" thickBot="1">
      <c r="A73" s="182"/>
      <c r="B73" s="182"/>
      <c r="C73" s="113"/>
      <c r="D73" s="119"/>
      <c r="E73" s="110"/>
      <c r="F73" s="110"/>
      <c r="G73" s="72" t="str">
        <f>VLOOKUP(H73,PELIGROS!A$1:G$445,2,0)</f>
        <v>Parásitos</v>
      </c>
      <c r="H73" s="40" t="s">
        <v>105</v>
      </c>
      <c r="I73" s="44" t="s">
        <v>1215</v>
      </c>
      <c r="J73" s="72" t="str">
        <f>VLOOKUP(H73,PELIGROS!A$2:G$445,3,0)</f>
        <v>Lesiones, infecciones parasitarias</v>
      </c>
      <c r="K73" s="74" t="s">
        <v>1202</v>
      </c>
      <c r="L73" s="72" t="str">
        <f>VLOOKUP(H73,PELIGROS!A$2:G$445,4,0)</f>
        <v>N/A</v>
      </c>
      <c r="M73" s="72" t="str">
        <f>VLOOKUP(H73,PELIGROS!A$2:G$445,5,0)</f>
        <v>N/A</v>
      </c>
      <c r="N73" s="74">
        <v>2</v>
      </c>
      <c r="O73" s="19">
        <v>1</v>
      </c>
      <c r="P73" s="19">
        <v>25</v>
      </c>
      <c r="Q73" s="19">
        <f t="shared" si="9"/>
        <v>2</v>
      </c>
      <c r="R73" s="19">
        <f t="shared" si="10"/>
        <v>50</v>
      </c>
      <c r="S73" s="40" t="str">
        <f t="shared" si="11"/>
        <v>B-2</v>
      </c>
      <c r="T73" s="43" t="str">
        <f t="shared" si="0"/>
        <v>III</v>
      </c>
      <c r="U73" s="43" t="str">
        <f t="shared" si="12"/>
        <v>Mejorable</v>
      </c>
      <c r="V73" s="116"/>
      <c r="W73" s="72" t="str">
        <f>VLOOKUP(H73,PELIGROS!A$2:G$445,6,0)</f>
        <v>Enfermedades Parasitarias</v>
      </c>
      <c r="X73" s="74"/>
      <c r="Y73" s="74"/>
      <c r="Z73" s="74"/>
      <c r="AA73" s="72"/>
      <c r="AB73" s="72" t="str">
        <f>VLOOKUP(H73,PELIGROS!A$2:G$445,7,0)</f>
        <v xml:space="preserve">Riesgo Biológico, Autocuidado y/o Uso y manejo adecuado de E.P.P.
</v>
      </c>
      <c r="AC73" s="108"/>
      <c r="AD73" s="113"/>
    </row>
    <row r="74" spans="1:30" ht="51.75" thickBot="1">
      <c r="A74" s="182"/>
      <c r="B74" s="182"/>
      <c r="C74" s="113"/>
      <c r="D74" s="119"/>
      <c r="E74" s="110"/>
      <c r="F74" s="110"/>
      <c r="G74" s="72" t="str">
        <f>VLOOKUP(H74,PELIGROS!A$1:G$445,2,0)</f>
        <v>Bacteria</v>
      </c>
      <c r="H74" s="40" t="s">
        <v>108</v>
      </c>
      <c r="I74" s="44" t="s">
        <v>1215</v>
      </c>
      <c r="J74" s="72" t="str">
        <f>VLOOKUP(H74,PELIGROS!A$2:G$445,3,0)</f>
        <v>Infecciones producidas por Bacterianas</v>
      </c>
      <c r="K74" s="74" t="s">
        <v>1202</v>
      </c>
      <c r="L74" s="72" t="str">
        <f>VLOOKUP(H74,PELIGROS!A$2:G$445,4,0)</f>
        <v>Inspecciones planeadas e inspecciones no planeadas, procedimientos de programas de seguridad y salud en el trabajo</v>
      </c>
      <c r="M74" s="72" t="str">
        <f>VLOOKUP(H74,PELIGROS!A$2:G$445,5,0)</f>
        <v>Programa de vacunación, bota pantalon, overol, guantes, tapabocas, mascarillas con filtos</v>
      </c>
      <c r="N74" s="74">
        <v>2</v>
      </c>
      <c r="O74" s="19">
        <v>3</v>
      </c>
      <c r="P74" s="19">
        <v>10</v>
      </c>
      <c r="Q74" s="19">
        <f t="shared" si="9"/>
        <v>6</v>
      </c>
      <c r="R74" s="19">
        <f t="shared" si="10"/>
        <v>60</v>
      </c>
      <c r="S74" s="40" t="str">
        <f t="shared" si="11"/>
        <v>M-6</v>
      </c>
      <c r="T74" s="43" t="str">
        <f t="shared" si="0"/>
        <v>III</v>
      </c>
      <c r="U74" s="43" t="str">
        <f t="shared" si="12"/>
        <v>Mejorable</v>
      </c>
      <c r="V74" s="116"/>
      <c r="W74" s="72" t="str">
        <f>VLOOKUP(H74,PELIGROS!A$2:G$445,6,0)</f>
        <v xml:space="preserve">Enfermedades Infectocontagiosas
</v>
      </c>
      <c r="X74" s="74"/>
      <c r="Y74" s="74"/>
      <c r="Z74" s="74"/>
      <c r="AA74" s="72"/>
      <c r="AB74" s="72" t="str">
        <f>VLOOKUP(H74,PELIGROS!A$2:G$445,7,0)</f>
        <v xml:space="preserve">Riesgo Biológico, Autocuidado y/o Uso y manejo adecuado de E.P.P.
</v>
      </c>
      <c r="AC74" s="108"/>
      <c r="AD74" s="113"/>
    </row>
    <row r="75" spans="1:30" ht="51.75" thickBot="1">
      <c r="A75" s="182"/>
      <c r="B75" s="182"/>
      <c r="C75" s="113"/>
      <c r="D75" s="119"/>
      <c r="E75" s="110"/>
      <c r="F75" s="110"/>
      <c r="G75" s="72" t="str">
        <f>VLOOKUP(H75,PELIGROS!A$1:G$445,2,0)</f>
        <v>Hongos</v>
      </c>
      <c r="H75" s="40" t="s">
        <v>117</v>
      </c>
      <c r="I75" s="44" t="s">
        <v>1215</v>
      </c>
      <c r="J75" s="72" t="str">
        <f>VLOOKUP(H75,PELIGROS!A$2:G$445,3,0)</f>
        <v>Micosis</v>
      </c>
      <c r="K75" s="74" t="s">
        <v>1202</v>
      </c>
      <c r="L75" s="72" t="str">
        <f>VLOOKUP(H75,PELIGROS!A$2:G$445,4,0)</f>
        <v>Inspecciones planeadas e inspecciones no planeadas, procedimientos de programas de seguridad y salud en el trabajo</v>
      </c>
      <c r="M75" s="72" t="str">
        <f>VLOOKUP(H75,PELIGROS!A$2:G$445,5,0)</f>
        <v>Programa de vacunación, éxamenes periódicos</v>
      </c>
      <c r="N75" s="74">
        <v>2</v>
      </c>
      <c r="O75" s="19">
        <v>2</v>
      </c>
      <c r="P75" s="19">
        <v>25</v>
      </c>
      <c r="Q75" s="19">
        <f t="shared" si="9"/>
        <v>4</v>
      </c>
      <c r="R75" s="19">
        <f t="shared" si="10"/>
        <v>100</v>
      </c>
      <c r="S75" s="40" t="str">
        <f t="shared" si="11"/>
        <v>B-4</v>
      </c>
      <c r="T75" s="43" t="str">
        <f t="shared" si="0"/>
        <v>III</v>
      </c>
      <c r="U75" s="43" t="str">
        <f t="shared" si="12"/>
        <v>Mejorable</v>
      </c>
      <c r="V75" s="116"/>
      <c r="W75" s="72" t="str">
        <f>VLOOKUP(H75,PELIGROS!A$2:G$445,6,0)</f>
        <v>Micosis</v>
      </c>
      <c r="X75" s="74"/>
      <c r="Y75" s="74"/>
      <c r="Z75" s="74"/>
      <c r="AA75" s="72"/>
      <c r="AB75" s="72" t="str">
        <f>VLOOKUP(H75,PELIGROS!A$2:G$445,7,0)</f>
        <v xml:space="preserve">Riesgo Biológico, Autocuidado y/o Uso y manejo adecuado de E.P.P.
</v>
      </c>
      <c r="AC75" s="108"/>
      <c r="AD75" s="113"/>
    </row>
    <row r="76" spans="1:30" ht="51.75" thickBot="1">
      <c r="A76" s="182"/>
      <c r="B76" s="182"/>
      <c r="C76" s="113"/>
      <c r="D76" s="119"/>
      <c r="E76" s="110"/>
      <c r="F76" s="110"/>
      <c r="G76" s="72" t="str">
        <f>VLOOKUP(H76,PELIGROS!A$1:G$445,2,0)</f>
        <v>Virus</v>
      </c>
      <c r="H76" s="40" t="s">
        <v>120</v>
      </c>
      <c r="I76" s="44" t="s">
        <v>1215</v>
      </c>
      <c r="J76" s="72" t="str">
        <f>VLOOKUP(H76,PELIGROS!A$2:G$445,3,0)</f>
        <v>Infecciones Virales</v>
      </c>
      <c r="K76" s="74" t="s">
        <v>1202</v>
      </c>
      <c r="L76" s="72" t="str">
        <f>VLOOKUP(H76,PELIGROS!A$2:G$445,4,0)</f>
        <v>Inspecciones planeadas e inspecciones no planeadas, procedimientos de programas de seguridad y salud en el trabajo</v>
      </c>
      <c r="M76" s="72" t="str">
        <f>VLOOKUP(H76,PELIGROS!A$2:G$445,5,0)</f>
        <v>Programa de vacunación, bota pantalon, overol, guantes, tapabocas, mascarillas con filtos</v>
      </c>
      <c r="N76" s="74">
        <v>2</v>
      </c>
      <c r="O76" s="19">
        <v>2</v>
      </c>
      <c r="P76" s="19">
        <v>10</v>
      </c>
      <c r="Q76" s="19">
        <f t="shared" si="9"/>
        <v>4</v>
      </c>
      <c r="R76" s="19">
        <f t="shared" si="10"/>
        <v>40</v>
      </c>
      <c r="S76" s="40" t="str">
        <f t="shared" si="11"/>
        <v>B-4</v>
      </c>
      <c r="T76" s="43" t="str">
        <f t="shared" si="0"/>
        <v>III</v>
      </c>
      <c r="U76" s="43" t="str">
        <f t="shared" si="12"/>
        <v>Mejorable</v>
      </c>
      <c r="V76" s="116"/>
      <c r="W76" s="72" t="str">
        <f>VLOOKUP(H76,PELIGROS!A$2:G$445,6,0)</f>
        <v xml:space="preserve">Enfermedades Infectocontagiosas
</v>
      </c>
      <c r="X76" s="74"/>
      <c r="Y76" s="74"/>
      <c r="Z76" s="74"/>
      <c r="AA76" s="72"/>
      <c r="AB76" s="72" t="str">
        <f>VLOOKUP(H76,PELIGROS!A$2:G$445,7,0)</f>
        <v xml:space="preserve">Riesgo Biológico, Autocuidado y/o Uso y manejo adecuado de E.P.P.
</v>
      </c>
      <c r="AC76" s="108"/>
      <c r="AD76" s="113"/>
    </row>
    <row r="77" spans="1:30" ht="51.75" thickBot="1">
      <c r="A77" s="182"/>
      <c r="B77" s="182"/>
      <c r="C77" s="113"/>
      <c r="D77" s="119"/>
      <c r="E77" s="110"/>
      <c r="F77" s="110"/>
      <c r="G77" s="72" t="str">
        <f>VLOOKUP(H77,PELIGROS!A$1:G$445,2,0)</f>
        <v>AUSENCIA O EXCESO DE LUZ EN UN AMBIENTE</v>
      </c>
      <c r="H77" s="40" t="s">
        <v>155</v>
      </c>
      <c r="I77" s="44" t="s">
        <v>1217</v>
      </c>
      <c r="J77" s="72" t="str">
        <f>VLOOKUP(H77,PELIGROS!A$2:G$445,3,0)</f>
        <v>DISMINUCIÓN AGUDEZA VISUAL, CANSANCIO VISUAL</v>
      </c>
      <c r="K77" s="74" t="s">
        <v>1202</v>
      </c>
      <c r="L77" s="72" t="str">
        <f>VLOOKUP(H77,PELIGROS!A$2:G$445,4,0)</f>
        <v>Inspecciones planeadas e inspecciones no planeadas, procedimientos de programas de seguridad y salud en el trabajo</v>
      </c>
      <c r="M77" s="72" t="str">
        <f>VLOOKUP(H77,PELIGROS!A$2:G$445,5,0)</f>
        <v>N/A</v>
      </c>
      <c r="N77" s="74">
        <v>2</v>
      </c>
      <c r="O77" s="19">
        <v>2</v>
      </c>
      <c r="P77" s="19">
        <v>10</v>
      </c>
      <c r="Q77" s="19">
        <f t="shared" si="9"/>
        <v>4</v>
      </c>
      <c r="R77" s="19">
        <f t="shared" si="10"/>
        <v>40</v>
      </c>
      <c r="S77" s="40" t="str">
        <f t="shared" si="11"/>
        <v>B-4</v>
      </c>
      <c r="T77" s="43" t="str">
        <f t="shared" si="0"/>
        <v>III</v>
      </c>
      <c r="U77" s="43" t="str">
        <f t="shared" si="12"/>
        <v>Mejorable</v>
      </c>
      <c r="V77" s="116"/>
      <c r="W77" s="72" t="str">
        <f>VLOOKUP(H77,PELIGROS!A$2:G$445,6,0)</f>
        <v>DISMINUCIÓN AGUDEZA VISUAL</v>
      </c>
      <c r="X77" s="74"/>
      <c r="Y77" s="74"/>
      <c r="Z77" s="74"/>
      <c r="AA77" s="72" t="s">
        <v>1248</v>
      </c>
      <c r="AB77" s="72" t="str">
        <f>VLOOKUP(H77,PELIGROS!A$2:G$445,7,0)</f>
        <v>N/A</v>
      </c>
      <c r="AC77" s="74" t="s">
        <v>32</v>
      </c>
      <c r="AD77" s="113"/>
    </row>
    <row r="78" spans="1:30" ht="51.75" thickBot="1">
      <c r="A78" s="182"/>
      <c r="B78" s="182"/>
      <c r="C78" s="113"/>
      <c r="D78" s="119"/>
      <c r="E78" s="110"/>
      <c r="F78" s="110"/>
      <c r="G78" s="72" t="str">
        <f>VLOOKUP(H78,PELIGROS!A$1:G$445,2,0)</f>
        <v>INFRAROJA, ULTRAVIOLETA, VISIBLE, RADIOFRECUENCIA, MICROONDAS, LASER</v>
      </c>
      <c r="H78" s="40" t="s">
        <v>67</v>
      </c>
      <c r="I78" s="44" t="s">
        <v>1217</v>
      </c>
      <c r="J78" s="72" t="str">
        <f>VLOOKUP(H78,PELIGROS!A$2:G$445,3,0)</f>
        <v>CÁNCER, LESIONES DÉRMICAS Y OCULARES</v>
      </c>
      <c r="K78" s="74" t="s">
        <v>1202</v>
      </c>
      <c r="L78" s="72" t="str">
        <f>VLOOKUP(H78,PELIGROS!A$2:G$445,4,0)</f>
        <v>Inspecciones planeadas e inspecciones no planeadas, procedimientos de programas de seguridad y salud en el trabajo</v>
      </c>
      <c r="M78" s="72" t="str">
        <f>VLOOKUP(H78,PELIGROS!A$2:G$445,5,0)</f>
        <v>PROGRAMA BLOQUEADOR SOLAR</v>
      </c>
      <c r="N78" s="74">
        <v>2</v>
      </c>
      <c r="O78" s="19">
        <v>3</v>
      </c>
      <c r="P78" s="19">
        <v>10</v>
      </c>
      <c r="Q78" s="19">
        <f t="shared" si="9"/>
        <v>6</v>
      </c>
      <c r="R78" s="19">
        <f t="shared" si="10"/>
        <v>60</v>
      </c>
      <c r="S78" s="40" t="str">
        <f t="shared" si="11"/>
        <v>M-6</v>
      </c>
      <c r="T78" s="43" t="str">
        <f t="shared" si="0"/>
        <v>III</v>
      </c>
      <c r="U78" s="43" t="str">
        <f t="shared" si="12"/>
        <v>Mejorable</v>
      </c>
      <c r="V78" s="116"/>
      <c r="W78" s="72" t="str">
        <f>VLOOKUP(H78,PELIGROS!A$2:G$445,6,0)</f>
        <v>CÁNCER</v>
      </c>
      <c r="X78" s="74"/>
      <c r="Y78" s="74"/>
      <c r="Z78" s="74"/>
      <c r="AA78" s="72"/>
      <c r="AB78" s="72" t="str">
        <f>VLOOKUP(H78,PELIGROS!A$2:G$445,7,0)</f>
        <v>N/A</v>
      </c>
      <c r="AC78" s="74" t="s">
        <v>1249</v>
      </c>
      <c r="AD78" s="113"/>
    </row>
    <row r="79" spans="1:30" ht="90" thickBot="1">
      <c r="A79" s="182"/>
      <c r="B79" s="182"/>
      <c r="C79" s="113"/>
      <c r="D79" s="119"/>
      <c r="E79" s="110"/>
      <c r="F79" s="110"/>
      <c r="G79" s="72" t="str">
        <f>VLOOKUP(H79,PELIGROS!A$1:G$445,2,0)</f>
        <v>MAQUINARIA O EQUIPO</v>
      </c>
      <c r="H79" s="40" t="s">
        <v>164</v>
      </c>
      <c r="I79" s="44" t="s">
        <v>1217</v>
      </c>
      <c r="J79" s="72" t="str">
        <f>VLOOKUP(H79,PELIGROS!A$2:G$445,3,0)</f>
        <v>SORDERA, ESTRÉS, HIPOACUSIA, CEFALA,IRRITABILIDAD</v>
      </c>
      <c r="K79" s="74" t="s">
        <v>1202</v>
      </c>
      <c r="L79" s="72" t="str">
        <f>VLOOKUP(H79,PELIGROS!A$2:G$445,4,0)</f>
        <v>Inspecciones planeadas e inspecciones no planeadas, procedimientos de programas de seguridad y salud en el trabajo</v>
      </c>
      <c r="M79" s="72" t="str">
        <f>VLOOKUP(H79,PELIGROS!A$2:G$445,5,0)</f>
        <v>PVE RUIDO</v>
      </c>
      <c r="N79" s="74">
        <v>2</v>
      </c>
      <c r="O79" s="19">
        <v>3</v>
      </c>
      <c r="P79" s="19">
        <v>10</v>
      </c>
      <c r="Q79" s="19">
        <f t="shared" si="9"/>
        <v>6</v>
      </c>
      <c r="R79" s="19">
        <f t="shared" si="10"/>
        <v>60</v>
      </c>
      <c r="S79" s="40" t="str">
        <f t="shared" si="11"/>
        <v>M-6</v>
      </c>
      <c r="T79" s="43" t="str">
        <f t="shared" si="0"/>
        <v>III</v>
      </c>
      <c r="U79" s="43" t="str">
        <f t="shared" si="12"/>
        <v>Mejorable</v>
      </c>
      <c r="V79" s="116"/>
      <c r="W79" s="72" t="str">
        <f>VLOOKUP(H79,PELIGROS!A$2:G$445,6,0)</f>
        <v>SORDERA</v>
      </c>
      <c r="X79" s="74"/>
      <c r="Y79" s="74"/>
      <c r="Z79" s="74"/>
      <c r="AA79" s="72" t="s">
        <v>1250</v>
      </c>
      <c r="AB79" s="72" t="str">
        <f>VLOOKUP(H79,PELIGROS!A$2:G$445,7,0)</f>
        <v>USO DE EPP</v>
      </c>
      <c r="AC79" s="74" t="s">
        <v>1251</v>
      </c>
      <c r="AD79" s="113"/>
    </row>
    <row r="80" spans="1:30" ht="51.75" thickBot="1">
      <c r="A80" s="182"/>
      <c r="B80" s="182"/>
      <c r="C80" s="113"/>
      <c r="D80" s="119"/>
      <c r="E80" s="110"/>
      <c r="F80" s="110"/>
      <c r="G80" s="72" t="str">
        <f>VLOOKUP(H80,PELIGROS!A$1:G$445,2,0)</f>
        <v>ENERGÍA TÉRMICA, CAMBIO DE TEMPERATURA DURANTE LOS RECORRIDOS</v>
      </c>
      <c r="H80" s="40" t="s">
        <v>174</v>
      </c>
      <c r="I80" s="44" t="s">
        <v>1217</v>
      </c>
      <c r="J80" s="72" t="str">
        <f>VLOOKUP(H80,PELIGROS!A$2:G$445,3,0)</f>
        <v xml:space="preserve"> HIPOTERMIA</v>
      </c>
      <c r="K80" s="74" t="s">
        <v>1202</v>
      </c>
      <c r="L80" s="72" t="str">
        <f>VLOOKUP(H80,PELIGROS!A$2:G$445,4,0)</f>
        <v>Inspecciones planeadas e inspecciones no planeadas, procedimientos de programas de seguridad y salud en el trabajo</v>
      </c>
      <c r="M80" s="72" t="str">
        <f>VLOOKUP(H80,PELIGROS!A$2:G$445,5,0)</f>
        <v>EPP OVEROLES TERMICOS</v>
      </c>
      <c r="N80" s="74">
        <v>2</v>
      </c>
      <c r="O80" s="19">
        <v>1</v>
      </c>
      <c r="P80" s="19">
        <v>10</v>
      </c>
      <c r="Q80" s="19">
        <f t="shared" si="9"/>
        <v>2</v>
      </c>
      <c r="R80" s="19">
        <f t="shared" si="10"/>
        <v>20</v>
      </c>
      <c r="S80" s="40" t="str">
        <f t="shared" si="11"/>
        <v>B-2</v>
      </c>
      <c r="T80" s="43" t="str">
        <f t="shared" si="0"/>
        <v>IV</v>
      </c>
      <c r="U80" s="43" t="str">
        <f t="shared" si="12"/>
        <v>Aceptable</v>
      </c>
      <c r="V80" s="116"/>
      <c r="W80" s="72" t="str">
        <f>VLOOKUP(H80,PELIGROS!A$2:G$445,6,0)</f>
        <v xml:space="preserve"> HIPOTERMIA</v>
      </c>
      <c r="X80" s="74"/>
      <c r="Y80" s="74"/>
      <c r="Z80" s="74"/>
      <c r="AA80" s="72"/>
      <c r="AB80" s="72" t="str">
        <f>VLOOKUP(H80,PELIGROS!A$2:G$445,7,0)</f>
        <v>N/A</v>
      </c>
      <c r="AC80" s="74" t="s">
        <v>1252</v>
      </c>
      <c r="AD80" s="113"/>
    </row>
    <row r="81" spans="1:30" ht="64.5" thickBot="1">
      <c r="A81" s="182"/>
      <c r="B81" s="182"/>
      <c r="C81" s="113"/>
      <c r="D81" s="119"/>
      <c r="E81" s="110"/>
      <c r="F81" s="110"/>
      <c r="G81" s="72" t="str">
        <f>VLOOKUP(H81,PELIGROS!A$1:G$445,2,0)</f>
        <v>MAQUINARIA O EQUIPO</v>
      </c>
      <c r="H81" s="40" t="s">
        <v>177</v>
      </c>
      <c r="I81" s="44" t="s">
        <v>1217</v>
      </c>
      <c r="J81" s="72" t="str">
        <f>VLOOKUP(H81,PELIGROS!A$2:G$445,3,0)</f>
        <v>LESIONES  OSTEOMUSCULARES,  LESIONES OSTEOARTICULARES, SÍNTOMAS NEUROLÓGICOS</v>
      </c>
      <c r="K81" s="74" t="s">
        <v>1202</v>
      </c>
      <c r="L81" s="72" t="str">
        <f>VLOOKUP(H81,PELIGROS!A$2:G$445,4,0)</f>
        <v>Inspecciones planeadas e inspecciones no planeadas, procedimientos de programas de seguridad y salud en el trabajo</v>
      </c>
      <c r="M81" s="72" t="str">
        <f>VLOOKUP(H81,PELIGROS!A$2:G$445,5,0)</f>
        <v>PVE RUIDO</v>
      </c>
      <c r="N81" s="74">
        <v>2</v>
      </c>
      <c r="O81" s="19">
        <v>2</v>
      </c>
      <c r="P81" s="19">
        <v>10</v>
      </c>
      <c r="Q81" s="19">
        <f t="shared" si="9"/>
        <v>4</v>
      </c>
      <c r="R81" s="19">
        <f t="shared" si="10"/>
        <v>40</v>
      </c>
      <c r="S81" s="40" t="str">
        <f t="shared" si="11"/>
        <v>B-4</v>
      </c>
      <c r="T81" s="43" t="str">
        <f t="shared" si="0"/>
        <v>III</v>
      </c>
      <c r="U81" s="43" t="str">
        <f t="shared" si="12"/>
        <v>Mejorable</v>
      </c>
      <c r="V81" s="116"/>
      <c r="W81" s="72" t="str">
        <f>VLOOKUP(H81,PELIGROS!A$2:G$445,6,0)</f>
        <v>SÍNTOMAS NEUROLÓGICOS</v>
      </c>
      <c r="X81" s="74"/>
      <c r="Y81" s="74"/>
      <c r="Z81" s="74"/>
      <c r="AA81" s="72"/>
      <c r="AB81" s="72" t="str">
        <f>VLOOKUP(H81,PELIGROS!A$2:G$445,7,0)</f>
        <v>N/A</v>
      </c>
      <c r="AC81" s="74" t="s">
        <v>1253</v>
      </c>
      <c r="AD81" s="113"/>
    </row>
    <row r="82" spans="1:30" ht="51.75" thickBot="1">
      <c r="A82" s="182"/>
      <c r="B82" s="182"/>
      <c r="C82" s="113"/>
      <c r="D82" s="119"/>
      <c r="E82" s="110"/>
      <c r="F82" s="110"/>
      <c r="G82" s="72" t="str">
        <f>VLOOKUP(H82,PELIGROS!A$1:G$445,2,0)</f>
        <v>GASES Y VAPORES</v>
      </c>
      <c r="H82" s="40" t="s">
        <v>250</v>
      </c>
      <c r="I82" s="44" t="s">
        <v>1273</v>
      </c>
      <c r="J82" s="72" t="str">
        <f>VLOOKUP(H82,PELIGROS!A$2:G$445,3,0)</f>
        <v xml:space="preserve"> LESIONES EN LA PIEL, IRRITACIÓN EN VÍAS  RESPIRATORIAS, MUERTE</v>
      </c>
      <c r="K82" s="74" t="s">
        <v>1202</v>
      </c>
      <c r="L82" s="72" t="str">
        <f>VLOOKUP(H82,PELIGROS!A$2:G$445,4,0)</f>
        <v>Inspecciones planeadas e inspecciones no planeadas, procedimientos de programas de seguridad y salud en el trabajo</v>
      </c>
      <c r="M82" s="72" t="str">
        <f>VLOOKUP(H82,PELIGROS!A$2:G$445,5,0)</f>
        <v>EPP TAPABOCAS, CARETAS CON FILTROS</v>
      </c>
      <c r="N82" s="74">
        <v>2</v>
      </c>
      <c r="O82" s="19">
        <v>2</v>
      </c>
      <c r="P82" s="19">
        <v>10</v>
      </c>
      <c r="Q82" s="19">
        <f t="shared" si="9"/>
        <v>4</v>
      </c>
      <c r="R82" s="19">
        <f t="shared" si="10"/>
        <v>40</v>
      </c>
      <c r="S82" s="40" t="str">
        <f t="shared" si="11"/>
        <v>B-4</v>
      </c>
      <c r="T82" s="43" t="str">
        <f t="shared" si="0"/>
        <v>III</v>
      </c>
      <c r="U82" s="43" t="str">
        <f t="shared" si="12"/>
        <v>Mejorable</v>
      </c>
      <c r="V82" s="116"/>
      <c r="W82" s="72" t="str">
        <f>VLOOKUP(H82,PELIGROS!A$2:G$445,6,0)</f>
        <v xml:space="preserve"> MUERTE</v>
      </c>
      <c r="X82" s="74"/>
      <c r="Y82" s="74"/>
      <c r="Z82" s="74"/>
      <c r="AA82" s="72"/>
      <c r="AB82" s="72" t="str">
        <f>VLOOKUP(H82,PELIGROS!A$2:G$445,7,0)</f>
        <v>USO Y MANEJO ADECUADO DE E.P.P.</v>
      </c>
      <c r="AC82" s="108" t="s">
        <v>1251</v>
      </c>
      <c r="AD82" s="113"/>
    </row>
    <row r="83" spans="1:30" ht="51.75" thickBot="1">
      <c r="A83" s="182"/>
      <c r="B83" s="182"/>
      <c r="C83" s="113"/>
      <c r="D83" s="119"/>
      <c r="E83" s="110"/>
      <c r="F83" s="110"/>
      <c r="G83" s="72" t="str">
        <f>VLOOKUP(H83,PELIGROS!A$1:G$445,2,0)</f>
        <v>MATERIAL PARTICULADO</v>
      </c>
      <c r="H83" s="40" t="s">
        <v>269</v>
      </c>
      <c r="I83" s="44" t="s">
        <v>1273</v>
      </c>
      <c r="J83" s="72" t="str">
        <f>VLOOKUP(H83,PELIGROS!A$2:G$445,3,0)</f>
        <v>NEUMOCONIOSIS, BRONQUITIS, ASMA, SILICOSIS</v>
      </c>
      <c r="K83" s="74" t="s">
        <v>1202</v>
      </c>
      <c r="L83" s="72" t="str">
        <f>VLOOKUP(H83,PELIGROS!A$2:G$445,4,0)</f>
        <v>Inspecciones planeadas e inspecciones no planeadas, procedimientos de programas de seguridad y salud en el trabajo</v>
      </c>
      <c r="M83" s="72" t="str">
        <f>VLOOKUP(H83,PELIGROS!A$2:G$445,5,0)</f>
        <v>EPP MASCARILLAS Y FILTROS</v>
      </c>
      <c r="N83" s="74">
        <v>2</v>
      </c>
      <c r="O83" s="19">
        <v>3</v>
      </c>
      <c r="P83" s="19">
        <v>10</v>
      </c>
      <c r="Q83" s="19">
        <f t="shared" si="9"/>
        <v>6</v>
      </c>
      <c r="R83" s="19">
        <f t="shared" si="10"/>
        <v>60</v>
      </c>
      <c r="S83" s="40" t="str">
        <f t="shared" si="11"/>
        <v>M-6</v>
      </c>
      <c r="T83" s="43" t="str">
        <f t="shared" si="0"/>
        <v>III</v>
      </c>
      <c r="U83" s="43" t="str">
        <f t="shared" si="12"/>
        <v>Mejorable</v>
      </c>
      <c r="V83" s="116"/>
      <c r="W83" s="72" t="str">
        <f>VLOOKUP(H83,PELIGROS!A$2:G$445,6,0)</f>
        <v>NEUMOCONIOSIS</v>
      </c>
      <c r="X83" s="74"/>
      <c r="Y83" s="74"/>
      <c r="Z83" s="74"/>
      <c r="AA83" s="72"/>
      <c r="AB83" s="72" t="str">
        <f>VLOOKUP(H83,PELIGROS!A$2:G$445,7,0)</f>
        <v>USO Y MANEJO DE LOS EPP</v>
      </c>
      <c r="AC83" s="108"/>
      <c r="AD83" s="113"/>
    </row>
    <row r="84" spans="1:30" ht="51.75" thickBot="1">
      <c r="A84" s="182"/>
      <c r="B84" s="182"/>
      <c r="C84" s="113"/>
      <c r="D84" s="119"/>
      <c r="E84" s="110"/>
      <c r="F84" s="110"/>
      <c r="G84" s="72" t="str">
        <f>VLOOKUP(H84,PELIGROS!A$1:G$445,2,0)</f>
        <v xml:space="preserve">POLVOS INORGÁNICOS </v>
      </c>
      <c r="H84" s="40" t="s">
        <v>274</v>
      </c>
      <c r="I84" s="44" t="s">
        <v>1273</v>
      </c>
      <c r="J84" s="72" t="str">
        <f>VLOOKUP(H84,PELIGROS!A$2:G$445,3,0)</f>
        <v xml:space="preserve">ASMA,GRIPA, NEUMOCONIOSIS </v>
      </c>
      <c r="K84" s="74" t="s">
        <v>1202</v>
      </c>
      <c r="L84" s="72" t="str">
        <f>VLOOKUP(H84,PELIGROS!A$2:G$445,4,0)</f>
        <v>Inspecciones planeadas e inspecciones no planeadas, procedimientos de programas de seguridad y salud en el trabajo</v>
      </c>
      <c r="M84" s="72" t="str">
        <f>VLOOKUP(H84,PELIGROS!A$2:G$445,5,0)</f>
        <v>EPP MASCARILLAS Y FILTROS</v>
      </c>
      <c r="N84" s="74">
        <v>2</v>
      </c>
      <c r="O84" s="19">
        <v>2</v>
      </c>
      <c r="P84" s="19">
        <v>10</v>
      </c>
      <c r="Q84" s="19">
        <f t="shared" si="9"/>
        <v>4</v>
      </c>
      <c r="R84" s="19">
        <f t="shared" si="10"/>
        <v>40</v>
      </c>
      <c r="S84" s="40" t="str">
        <f t="shared" si="11"/>
        <v>B-4</v>
      </c>
      <c r="T84" s="43" t="str">
        <f t="shared" si="0"/>
        <v>III</v>
      </c>
      <c r="U84" s="43" t="str">
        <f t="shared" si="12"/>
        <v>Mejorable</v>
      </c>
      <c r="V84" s="116"/>
      <c r="W84" s="72" t="str">
        <f>VLOOKUP(H84,PELIGROS!A$2:G$445,6,0)</f>
        <v>NEUMOCONIOSIS</v>
      </c>
      <c r="X84" s="74"/>
      <c r="Y84" s="74"/>
      <c r="Z84" s="74"/>
      <c r="AA84" s="72"/>
      <c r="AB84" s="72" t="str">
        <f>VLOOKUP(H84,PELIGROS!A$2:G$445,7,0)</f>
        <v>LIMPIEZA</v>
      </c>
      <c r="AC84" s="108"/>
      <c r="AD84" s="113"/>
    </row>
    <row r="85" spans="1:30" ht="15.75" thickBot="1">
      <c r="A85" s="182"/>
      <c r="B85" s="182"/>
      <c r="C85" s="113"/>
      <c r="D85" s="119"/>
      <c r="E85" s="110"/>
      <c r="F85" s="110"/>
      <c r="G85" s="72" t="str">
        <f>VLOOKUP(H85,PELIGROS!A$1:G$445,2,0)</f>
        <v>NATURALEZA DE LA TAREA</v>
      </c>
      <c r="H85" s="40" t="s">
        <v>76</v>
      </c>
      <c r="I85" s="44" t="s">
        <v>1244</v>
      </c>
      <c r="J85" s="72" t="str">
        <f>VLOOKUP(H85,PELIGROS!A$2:G$445,3,0)</f>
        <v>ESTRÉS,  TRANSTORNOS DEL SUEÑO</v>
      </c>
      <c r="K85" s="74" t="s">
        <v>1202</v>
      </c>
      <c r="L85" s="72" t="str">
        <f>VLOOKUP(H85,PELIGROS!A$2:G$445,4,0)</f>
        <v>N/A</v>
      </c>
      <c r="M85" s="72" t="str">
        <f>VLOOKUP(H85,PELIGROS!A$2:G$445,5,0)</f>
        <v>PVE PSICOSOCIAL</v>
      </c>
      <c r="N85" s="74">
        <v>2</v>
      </c>
      <c r="O85" s="19">
        <v>2</v>
      </c>
      <c r="P85" s="19">
        <v>10</v>
      </c>
      <c r="Q85" s="19">
        <f t="shared" si="9"/>
        <v>4</v>
      </c>
      <c r="R85" s="19">
        <f t="shared" si="10"/>
        <v>40</v>
      </c>
      <c r="S85" s="40" t="str">
        <f t="shared" si="11"/>
        <v>B-4</v>
      </c>
      <c r="T85" s="43" t="str">
        <f t="shared" si="0"/>
        <v>III</v>
      </c>
      <c r="U85" s="43" t="str">
        <f t="shared" si="12"/>
        <v>Mejorable</v>
      </c>
      <c r="V85" s="116"/>
      <c r="W85" s="72" t="str">
        <f>VLOOKUP(H85,PELIGROS!A$2:G$445,6,0)</f>
        <v>ESTRÉS</v>
      </c>
      <c r="X85" s="74"/>
      <c r="Y85" s="74"/>
      <c r="Z85" s="74"/>
      <c r="AA85" s="72"/>
      <c r="AB85" s="72" t="str">
        <f>VLOOKUP(H85,PELIGROS!A$2:G$445,7,0)</f>
        <v>N/A</v>
      </c>
      <c r="AC85" s="108" t="s">
        <v>1254</v>
      </c>
      <c r="AD85" s="113"/>
    </row>
    <row r="86" spans="1:30" ht="26.25" thickBot="1">
      <c r="A86" s="182"/>
      <c r="B86" s="182"/>
      <c r="C86" s="113"/>
      <c r="D86" s="119"/>
      <c r="E86" s="110"/>
      <c r="F86" s="110"/>
      <c r="G86" s="72" t="str">
        <f>VLOOKUP(H86,PELIGROS!A$1:G$445,2,0)</f>
        <v xml:space="preserve"> ALTA CONCENTRACIÓN</v>
      </c>
      <c r="H86" s="40" t="s">
        <v>88</v>
      </c>
      <c r="I86" s="44" t="s">
        <v>1244</v>
      </c>
      <c r="J86" s="72" t="str">
        <f>VLOOKUP(H86,PELIGROS!A$2:G$445,3,0)</f>
        <v>ESTRÉS, DEPRESIÓN, TRANSTORNOS DEL SUEÑO, AUSENCIA DE ATENCIÓN</v>
      </c>
      <c r="K86" s="74" t="s">
        <v>1202</v>
      </c>
      <c r="L86" s="72" t="str">
        <f>VLOOKUP(H86,PELIGROS!A$2:G$445,4,0)</f>
        <v>N/A</v>
      </c>
      <c r="M86" s="72" t="str">
        <f>VLOOKUP(H86,PELIGROS!A$2:G$445,5,0)</f>
        <v>PVE PSICOSOCIAL</v>
      </c>
      <c r="N86" s="74">
        <v>2</v>
      </c>
      <c r="O86" s="19">
        <v>1</v>
      </c>
      <c r="P86" s="19">
        <v>10</v>
      </c>
      <c r="Q86" s="19">
        <f t="shared" si="9"/>
        <v>2</v>
      </c>
      <c r="R86" s="19">
        <f t="shared" si="10"/>
        <v>20</v>
      </c>
      <c r="S86" s="40" t="str">
        <f t="shared" si="11"/>
        <v>B-2</v>
      </c>
      <c r="T86" s="43" t="str">
        <f t="shared" si="0"/>
        <v>IV</v>
      </c>
      <c r="U86" s="43" t="str">
        <f t="shared" si="12"/>
        <v>Aceptable</v>
      </c>
      <c r="V86" s="116"/>
      <c r="W86" s="72" t="str">
        <f>VLOOKUP(H86,PELIGROS!A$2:G$445,6,0)</f>
        <v>ESTRÉS, ALTERACIÓN DEL SISTEMA NERVIOSO</v>
      </c>
      <c r="X86" s="74"/>
      <c r="Y86" s="74"/>
      <c r="Z86" s="74"/>
      <c r="AA86" s="72"/>
      <c r="AB86" s="72" t="str">
        <f>VLOOKUP(H86,PELIGROS!A$2:G$445,7,0)</f>
        <v>N/A</v>
      </c>
      <c r="AC86" s="108"/>
      <c r="AD86" s="113"/>
    </row>
    <row r="87" spans="1:30" ht="51.75" thickBot="1">
      <c r="A87" s="182"/>
      <c r="B87" s="182"/>
      <c r="C87" s="113"/>
      <c r="D87" s="119"/>
      <c r="E87" s="110"/>
      <c r="F87" s="110"/>
      <c r="G87" s="72" t="str">
        <f>VLOOKUP(H87,PELIGROS!A$1:G$445,2,0)</f>
        <v>Forzadas, Prolongadas</v>
      </c>
      <c r="H87" s="40" t="s">
        <v>40</v>
      </c>
      <c r="I87" s="44" t="s">
        <v>1245</v>
      </c>
      <c r="J87" s="72" t="str">
        <f>VLOOKUP(H87,PELIGROS!A$2:G$445,3,0)</f>
        <v xml:space="preserve">Lesiones osteomusculares, lesiones osteoarticulares
</v>
      </c>
      <c r="K87" s="74" t="s">
        <v>1202</v>
      </c>
      <c r="L87" s="72" t="str">
        <f>VLOOKUP(H87,PELIGROS!A$2:G$445,4,0)</f>
        <v>Inspecciones planeadas e inspecciones no planeadas, procedimientos de programas de seguridad y salud en el trabajo</v>
      </c>
      <c r="M87" s="72" t="str">
        <f>VLOOKUP(H87,PELIGROS!A$2:G$445,5,0)</f>
        <v>PVE Biomecánico, programa pausas activas, exámenes periódicos, recomendaciones, control de posturas</v>
      </c>
      <c r="N87" s="74">
        <v>2</v>
      </c>
      <c r="O87" s="19">
        <v>2</v>
      </c>
      <c r="P87" s="19">
        <v>25</v>
      </c>
      <c r="Q87" s="19">
        <f t="shared" si="9"/>
        <v>4</v>
      </c>
      <c r="R87" s="19">
        <f t="shared" si="10"/>
        <v>100</v>
      </c>
      <c r="S87" s="40" t="str">
        <f t="shared" si="11"/>
        <v>B-4</v>
      </c>
      <c r="T87" s="43" t="str">
        <f t="shared" si="0"/>
        <v>III</v>
      </c>
      <c r="U87" s="43" t="str">
        <f t="shared" si="12"/>
        <v>Mejorable</v>
      </c>
      <c r="V87" s="116"/>
      <c r="W87" s="72" t="str">
        <f>VLOOKUP(H87,PELIGROS!A$2:G$445,6,0)</f>
        <v>Enfermedades Osteomusculares</v>
      </c>
      <c r="X87" s="74"/>
      <c r="Y87" s="74"/>
      <c r="Z87" s="74"/>
      <c r="AA87" s="72"/>
      <c r="AB87" s="72" t="str">
        <f>VLOOKUP(H87,PELIGROS!A$2:G$445,7,0)</f>
        <v>Prevención en lesiones osteomusculares, líderes de pausas activas</v>
      </c>
      <c r="AC87" s="108" t="s">
        <v>1208</v>
      </c>
      <c r="AD87" s="113"/>
    </row>
    <row r="88" spans="1:30" ht="39" thickBot="1">
      <c r="A88" s="182"/>
      <c r="B88" s="182"/>
      <c r="C88" s="113"/>
      <c r="D88" s="119"/>
      <c r="E88" s="110"/>
      <c r="F88" s="110"/>
      <c r="G88" s="72" t="str">
        <f>VLOOKUP(H88,PELIGROS!A$1:G$445,2,0)</f>
        <v>Movimientos repetitivos, Miembros Superiores</v>
      </c>
      <c r="H88" s="40" t="s">
        <v>47</v>
      </c>
      <c r="I88" s="44" t="s">
        <v>1245</v>
      </c>
      <c r="J88" s="72" t="str">
        <f>VLOOKUP(H88,PELIGROS!A$2:G$445,3,0)</f>
        <v>Lesiones Musculoesqueléticas</v>
      </c>
      <c r="K88" s="74" t="s">
        <v>1202</v>
      </c>
      <c r="L88" s="72" t="str">
        <f>VLOOKUP(H88,PELIGROS!A$2:G$445,4,0)</f>
        <v>N/A</v>
      </c>
      <c r="M88" s="72" t="str">
        <f>VLOOKUP(H88,PELIGROS!A$2:G$445,5,0)</f>
        <v>PVE BIomécanico, programa pausas activas, examenes periódicos, recomendaicones, control de posturas</v>
      </c>
      <c r="N88" s="74">
        <v>2</v>
      </c>
      <c r="O88" s="19">
        <v>2</v>
      </c>
      <c r="P88" s="19">
        <v>10</v>
      </c>
      <c r="Q88" s="19">
        <f t="shared" si="9"/>
        <v>4</v>
      </c>
      <c r="R88" s="19">
        <f t="shared" si="10"/>
        <v>40</v>
      </c>
      <c r="S88" s="40" t="str">
        <f t="shared" si="11"/>
        <v>B-4</v>
      </c>
      <c r="T88" s="43" t="str">
        <f t="shared" si="0"/>
        <v>III</v>
      </c>
      <c r="U88" s="43" t="str">
        <f t="shared" si="12"/>
        <v>Mejorable</v>
      </c>
      <c r="V88" s="116"/>
      <c r="W88" s="72" t="str">
        <f>VLOOKUP(H88,PELIGROS!A$2:G$445,6,0)</f>
        <v>Enfermedades musculoesqueleticas</v>
      </c>
      <c r="X88" s="74"/>
      <c r="Y88" s="74"/>
      <c r="Z88" s="74"/>
      <c r="AA88" s="72"/>
      <c r="AB88" s="72" t="str">
        <f>VLOOKUP(H88,PELIGROS!A$2:G$445,7,0)</f>
        <v>Prevención en lesiones osteomusculares, líderes de pausas activas</v>
      </c>
      <c r="AC88" s="108"/>
      <c r="AD88" s="113"/>
    </row>
    <row r="89" spans="1:30" ht="51.75" thickBot="1">
      <c r="A89" s="182"/>
      <c r="B89" s="182"/>
      <c r="C89" s="113"/>
      <c r="D89" s="119"/>
      <c r="E89" s="110"/>
      <c r="F89" s="110"/>
      <c r="G89" s="72" t="str">
        <f>VLOOKUP(H89,PELIGROS!A$1:G$445,2,0)</f>
        <v>Carga de un peso mayor al recomendado</v>
      </c>
      <c r="H89" s="40" t="s">
        <v>486</v>
      </c>
      <c r="I89" s="44" t="s">
        <v>1245</v>
      </c>
      <c r="J89" s="72" t="str">
        <f>VLOOKUP(H89,PELIGROS!A$2:G$445,3,0)</f>
        <v>Lesiones osteomusculares, lesiones osteoarticulares</v>
      </c>
      <c r="K89" s="74" t="s">
        <v>1202</v>
      </c>
      <c r="L89" s="72" t="str">
        <f>VLOOKUP(H89,PELIGROS!A$2:G$445,4,0)</f>
        <v>Inspecciones planeadas e inspecciones no planeadas, procedimientos de programas de seguridad y salud en el trabajo</v>
      </c>
      <c r="M89" s="72" t="str">
        <f>VLOOKUP(H89,PELIGROS!A$2:G$445,5,0)</f>
        <v>PVE Biomecánico, programa pausas activas, exámenes periódicos, recomendaciones, control de posturas</v>
      </c>
      <c r="N89" s="74">
        <v>2</v>
      </c>
      <c r="O89" s="19">
        <v>2</v>
      </c>
      <c r="P89" s="19">
        <v>25</v>
      </c>
      <c r="Q89" s="19">
        <f t="shared" si="9"/>
        <v>4</v>
      </c>
      <c r="R89" s="19">
        <f t="shared" si="10"/>
        <v>100</v>
      </c>
      <c r="S89" s="40" t="str">
        <f t="shared" si="11"/>
        <v>B-4</v>
      </c>
      <c r="T89" s="43" t="str">
        <f t="shared" si="0"/>
        <v>III</v>
      </c>
      <c r="U89" s="43" t="str">
        <f t="shared" si="12"/>
        <v>Mejorable</v>
      </c>
      <c r="V89" s="116"/>
      <c r="W89" s="72" t="str">
        <f>VLOOKUP(H89,PELIGROS!A$2:G$445,6,0)</f>
        <v>Enfermedades del sistema osteomuscular</v>
      </c>
      <c r="X89" s="74"/>
      <c r="Y89" s="74"/>
      <c r="Z89" s="74"/>
      <c r="AA89" s="72"/>
      <c r="AB89" s="72" t="str">
        <f>VLOOKUP(H89,PELIGROS!A$2:G$445,7,0)</f>
        <v>Prevención en lesiones osteomusculares, Líderes en pausas activas</v>
      </c>
      <c r="AC89" s="108"/>
      <c r="AD89" s="113"/>
    </row>
    <row r="90" spans="1:30" ht="64.5" thickBot="1">
      <c r="A90" s="182"/>
      <c r="B90" s="182"/>
      <c r="C90" s="113"/>
      <c r="D90" s="119"/>
      <c r="E90" s="110"/>
      <c r="F90" s="110"/>
      <c r="G90" s="72" t="str">
        <f>VLOOKUP(H90,PELIGROS!A$1:G$445,2,0)</f>
        <v>Atropellamiento, Envestir</v>
      </c>
      <c r="H90" s="40" t="s">
        <v>1187</v>
      </c>
      <c r="I90" s="44" t="s">
        <v>1220</v>
      </c>
      <c r="J90" s="72" t="str">
        <f>VLOOKUP(H90,PELIGROS!A$2:G$445,3,0)</f>
        <v>Lesiones, pérdidas materiales, muerte</v>
      </c>
      <c r="K90" s="74" t="s">
        <v>1202</v>
      </c>
      <c r="L90" s="72" t="str">
        <f>VLOOKUP(H90,PELIGROS!A$2:G$445,4,0)</f>
        <v>Inspecciones planeadas e inspecciones no planeadas, procedimientos de programas de seguridad y salud en el trabajo</v>
      </c>
      <c r="M90" s="72" t="str">
        <f>VLOOKUP(H90,PELIGROS!A$2:G$445,5,0)</f>
        <v>Programa de seguridad vial, señalización</v>
      </c>
      <c r="N90" s="74">
        <v>2</v>
      </c>
      <c r="O90" s="19">
        <v>2</v>
      </c>
      <c r="P90" s="19">
        <v>60</v>
      </c>
      <c r="Q90" s="19">
        <f t="shared" si="9"/>
        <v>4</v>
      </c>
      <c r="R90" s="19">
        <f t="shared" si="10"/>
        <v>240</v>
      </c>
      <c r="S90" s="40" t="str">
        <f t="shared" si="11"/>
        <v>B-4</v>
      </c>
      <c r="T90" s="43" t="str">
        <f t="shared" si="0"/>
        <v>II</v>
      </c>
      <c r="U90" s="43" t="str">
        <f t="shared" si="12"/>
        <v>No Aceptable o Aceptable Con Control Especifico</v>
      </c>
      <c r="V90" s="116"/>
      <c r="W90" s="72" t="str">
        <f>VLOOKUP(H90,PELIGROS!A$2:G$445,6,0)</f>
        <v>Muerte</v>
      </c>
      <c r="X90" s="74"/>
      <c r="Y90" s="74"/>
      <c r="Z90" s="74"/>
      <c r="AA90" s="72" t="s">
        <v>1255</v>
      </c>
      <c r="AB90" s="72" t="str">
        <f>VLOOKUP(H90,PELIGROS!A$2:G$445,7,0)</f>
        <v>Seguridad vial y manejo defensivo, aseguramiento de áreas de trabajo</v>
      </c>
      <c r="AC90" s="74" t="s">
        <v>1211</v>
      </c>
      <c r="AD90" s="113"/>
    </row>
    <row r="91" spans="1:30" ht="51.75" thickBot="1">
      <c r="A91" s="182"/>
      <c r="B91" s="182"/>
      <c r="C91" s="113"/>
      <c r="D91" s="119"/>
      <c r="E91" s="110"/>
      <c r="F91" s="110"/>
      <c r="G91" s="72" t="str">
        <f>VLOOKUP(H91,PELIGROS!A$1:G$445,2,0)</f>
        <v>Inadecuadas conexiones eléctricas-saturación en tomas de energía</v>
      </c>
      <c r="H91" s="40" t="s">
        <v>566</v>
      </c>
      <c r="I91" s="44" t="s">
        <v>1220</v>
      </c>
      <c r="J91" s="72" t="str">
        <f>VLOOKUP(H91,PELIGROS!A$2:G$445,3,0)</f>
        <v>Quemaduras, electrocución, muerte</v>
      </c>
      <c r="K91" s="74" t="s">
        <v>1202</v>
      </c>
      <c r="L91" s="72" t="str">
        <f>VLOOKUP(H91,PELIGROS!A$2:G$445,4,0)</f>
        <v>Inspecciones planeadas e inspecciones no planeadas, procedimientos de programas de seguridad y salud en el trabajo</v>
      </c>
      <c r="M91" s="72" t="str">
        <f>VLOOKUP(H91,PELIGROS!A$2:G$445,5,0)</f>
        <v>E.P.P. Bota dieléctrica, Casco dieléctrico</v>
      </c>
      <c r="N91" s="74">
        <v>2</v>
      </c>
      <c r="O91" s="19">
        <v>1</v>
      </c>
      <c r="P91" s="19">
        <v>100</v>
      </c>
      <c r="Q91" s="19">
        <f t="shared" si="9"/>
        <v>2</v>
      </c>
      <c r="R91" s="19">
        <f t="shared" si="10"/>
        <v>200</v>
      </c>
      <c r="S91" s="40" t="str">
        <f t="shared" si="11"/>
        <v>B-2</v>
      </c>
      <c r="T91" s="43" t="str">
        <f t="shared" si="0"/>
        <v>II</v>
      </c>
      <c r="U91" s="43" t="str">
        <f t="shared" si="12"/>
        <v>No Aceptable o Aceptable Con Control Especifico</v>
      </c>
      <c r="V91" s="116"/>
      <c r="W91" s="72" t="str">
        <f>VLOOKUP(H91,PELIGROS!A$2:G$445,6,0)</f>
        <v>Muerte</v>
      </c>
      <c r="X91" s="74"/>
      <c r="Y91" s="74"/>
      <c r="Z91" s="74"/>
      <c r="AA91" s="72"/>
      <c r="AB91" s="72" t="str">
        <f>VLOOKUP(H91,PELIGROS!A$2:G$445,7,0)</f>
        <v>Uso y manejo adecuado de E.P.P., actos y condiciones inseguras</v>
      </c>
      <c r="AC91" s="74" t="s">
        <v>32</v>
      </c>
      <c r="AD91" s="113"/>
    </row>
    <row r="92" spans="1:30" ht="64.5" thickBot="1">
      <c r="A92" s="182"/>
      <c r="B92" s="182"/>
      <c r="C92" s="113"/>
      <c r="D92" s="119"/>
      <c r="E92" s="110"/>
      <c r="F92" s="110"/>
      <c r="G92" s="72" t="str">
        <f>VLOOKUP(H92,PELIGROS!A$1:G$445,2,0)</f>
        <v>Ingreso a pozos, Red de acueducto o excavaciones</v>
      </c>
      <c r="H92" s="40" t="s">
        <v>571</v>
      </c>
      <c r="I92" s="44" t="s">
        <v>1220</v>
      </c>
      <c r="J92" s="72" t="str">
        <f>VLOOKUP(H92,PELIGROS!A$2:G$445,3,0)</f>
        <v>Intoxicación, asfixicia, daños vías resiratorias, muerte</v>
      </c>
      <c r="K92" s="74" t="s">
        <v>1202</v>
      </c>
      <c r="L92" s="72" t="str">
        <f>VLOOKUP(H92,PELIGROS!A$2:G$445,4,0)</f>
        <v>Inspecciones planeadas e inspecciones no planeadas, procedimientos de programas de seguridad y salud en el trabajo</v>
      </c>
      <c r="M92" s="72" t="str">
        <f>VLOOKUP(H92,PELIGROS!A$2:G$445,5,0)</f>
        <v>E.P.P. Colectivos, Tripoide</v>
      </c>
      <c r="N92" s="74">
        <v>2</v>
      </c>
      <c r="O92" s="19">
        <v>2</v>
      </c>
      <c r="P92" s="19">
        <v>100</v>
      </c>
      <c r="Q92" s="19">
        <f t="shared" si="9"/>
        <v>4</v>
      </c>
      <c r="R92" s="19">
        <f t="shared" si="10"/>
        <v>400</v>
      </c>
      <c r="S92" s="40" t="str">
        <f t="shared" si="11"/>
        <v>B-4</v>
      </c>
      <c r="T92" s="43" t="str">
        <f t="shared" si="0"/>
        <v>II</v>
      </c>
      <c r="U92" s="43" t="str">
        <f t="shared" si="12"/>
        <v>No Aceptable o Aceptable Con Control Especifico</v>
      </c>
      <c r="V92" s="116"/>
      <c r="W92" s="72" t="str">
        <f>VLOOKUP(H92,PELIGROS!A$2:G$445,6,0)</f>
        <v>Muerte</v>
      </c>
      <c r="X92" s="74"/>
      <c r="Y92" s="74"/>
      <c r="Z92" s="74"/>
      <c r="AA92" s="72"/>
      <c r="AB92" s="72" t="str">
        <f>VLOOKUP(H92,PELIGROS!A$2:G$445,7,0)</f>
        <v>Trabajo seguro en espacios confinados y manejo de medidores de gases, diligenciamiento de permisos de trabajos, uso y manejo adecuado de E.P.P.</v>
      </c>
      <c r="AC92" s="74" t="s">
        <v>1256</v>
      </c>
      <c r="AD92" s="113"/>
    </row>
    <row r="93" spans="1:30" ht="64.5" thickBot="1">
      <c r="A93" s="182"/>
      <c r="B93" s="182"/>
      <c r="C93" s="113"/>
      <c r="D93" s="119"/>
      <c r="E93" s="110"/>
      <c r="F93" s="110"/>
      <c r="G93" s="72" t="str">
        <f>VLOOKUP(H93,PELIGROS!A$1:G$445,2,0)</f>
        <v>Reparación de redes e instalaciones</v>
      </c>
      <c r="H93" s="40" t="s">
        <v>576</v>
      </c>
      <c r="I93" s="44" t="s">
        <v>1220</v>
      </c>
      <c r="J93" s="72" t="str">
        <f>VLOOKUP(H93,PELIGROS!A$2:G$445,3,0)</f>
        <v>Atrapamiento, apastamiento, lesiones, fracturas, muerte</v>
      </c>
      <c r="K93" s="74" t="s">
        <v>1202</v>
      </c>
      <c r="L93" s="72" t="str">
        <f>VLOOKUP(H93,PELIGROS!A$2:G$445,4,0)</f>
        <v>Inspecciones planeadas e inspecciones no planeadas, procedimientos de programas de seguridad y salud en el trabajo</v>
      </c>
      <c r="M93" s="72" t="str">
        <f>VLOOKUP(H93,PELIGROS!A$2:G$445,5,0)</f>
        <v>E.P.P. Colectivos entibados y cajas de entibados</v>
      </c>
      <c r="N93" s="74">
        <v>2</v>
      </c>
      <c r="O93" s="19">
        <v>2</v>
      </c>
      <c r="P93" s="19">
        <v>100</v>
      </c>
      <c r="Q93" s="19">
        <f t="shared" si="9"/>
        <v>4</v>
      </c>
      <c r="R93" s="19">
        <f t="shared" si="10"/>
        <v>400</v>
      </c>
      <c r="S93" s="40" t="str">
        <f t="shared" si="11"/>
        <v>B-4</v>
      </c>
      <c r="T93" s="43" t="str">
        <f t="shared" si="0"/>
        <v>II</v>
      </c>
      <c r="U93" s="43" t="str">
        <f t="shared" si="12"/>
        <v>No Aceptable o Aceptable Con Control Especifico</v>
      </c>
      <c r="V93" s="116"/>
      <c r="W93" s="72" t="str">
        <f>VLOOKUP(H93,PELIGROS!A$2:G$445,6,0)</f>
        <v>Muerte</v>
      </c>
      <c r="X93" s="74"/>
      <c r="Y93" s="74"/>
      <c r="Z93" s="74"/>
      <c r="AA93" s="72"/>
      <c r="AB93" s="72" t="str">
        <f>VLOOKUP(H93,PELIGROS!A$2:G$445,7,0)</f>
        <v>Prevención en riesgo en excavaciones y manejo de entibados, prevención en roturas de redes de gas antural, diligenciamieto de permisos de trabajo, uso y manejo adecuado de E.P.P.</v>
      </c>
      <c r="AC93" s="74" t="s">
        <v>1257</v>
      </c>
      <c r="AD93" s="113"/>
    </row>
    <row r="94" spans="1:30" ht="39" thickBot="1">
      <c r="A94" s="182"/>
      <c r="B94" s="182"/>
      <c r="C94" s="113"/>
      <c r="D94" s="119"/>
      <c r="E94" s="110"/>
      <c r="F94" s="110"/>
      <c r="G94" s="72" t="str">
        <f>VLOOKUP(H94,PELIGROS!A$1:G$445,2,0)</f>
        <v>Superficies de trabajo irregulares o deslizantes</v>
      </c>
      <c r="H94" s="40" t="s">
        <v>597</v>
      </c>
      <c r="I94" s="44" t="s">
        <v>1220</v>
      </c>
      <c r="J94" s="72" t="str">
        <f>VLOOKUP(H94,PELIGROS!A$2:G$445,3,0)</f>
        <v>Caidas del mismo nivel, fracturas, golpe con objetos, caídas de objetos, obstrucción de rutas de evacuación</v>
      </c>
      <c r="K94" s="74" t="s">
        <v>1202</v>
      </c>
      <c r="L94" s="72" t="str">
        <f>VLOOKUP(H94,PELIGROS!A$2:G$445,4,0)</f>
        <v>N/A</v>
      </c>
      <c r="M94" s="72" t="str">
        <f>VLOOKUP(H94,PELIGROS!A$2:G$445,5,0)</f>
        <v>N/A</v>
      </c>
      <c r="N94" s="74">
        <v>2</v>
      </c>
      <c r="O94" s="19">
        <v>2</v>
      </c>
      <c r="P94" s="19">
        <v>25</v>
      </c>
      <c r="Q94" s="19">
        <f t="shared" si="9"/>
        <v>4</v>
      </c>
      <c r="R94" s="19">
        <f t="shared" si="10"/>
        <v>100</v>
      </c>
      <c r="S94" s="40" t="str">
        <f t="shared" si="11"/>
        <v>B-4</v>
      </c>
      <c r="T94" s="43" t="str">
        <f t="shared" si="0"/>
        <v>III</v>
      </c>
      <c r="U94" s="43" t="str">
        <f t="shared" si="12"/>
        <v>Mejorable</v>
      </c>
      <c r="V94" s="116"/>
      <c r="W94" s="72" t="str">
        <f>VLOOKUP(H94,PELIGROS!A$2:G$445,6,0)</f>
        <v>Caídas de distinto nivel</v>
      </c>
      <c r="X94" s="74"/>
      <c r="Y94" s="74"/>
      <c r="Z94" s="74"/>
      <c r="AA94" s="72"/>
      <c r="AB94" s="72" t="str">
        <f>VLOOKUP(H94,PELIGROS!A$2:G$445,7,0)</f>
        <v>Pautas Básicas en orden y aseo en el lugar de trabajo, actos y condiciones inseguras</v>
      </c>
      <c r="AC94" s="74" t="s">
        <v>32</v>
      </c>
      <c r="AD94" s="113"/>
    </row>
    <row r="95" spans="1:30" ht="64.5" thickBot="1">
      <c r="A95" s="182"/>
      <c r="B95" s="182"/>
      <c r="C95" s="113"/>
      <c r="D95" s="119"/>
      <c r="E95" s="110"/>
      <c r="F95" s="110"/>
      <c r="G95" s="72" t="str">
        <f>VLOOKUP(H95,PELIGROS!A$1:G$445,2,0)</f>
        <v>Herramientas Manuales</v>
      </c>
      <c r="H95" s="40" t="s">
        <v>606</v>
      </c>
      <c r="I95" s="44" t="s">
        <v>1220</v>
      </c>
      <c r="J95" s="72" t="str">
        <f>VLOOKUP(H95,PELIGROS!A$2:G$445,3,0)</f>
        <v>Quemaduras, contusiones y lesiones</v>
      </c>
      <c r="K95" s="74" t="s">
        <v>1202</v>
      </c>
      <c r="L95" s="72" t="str">
        <f>VLOOKUP(H95,PELIGROS!A$2:G$445,4,0)</f>
        <v>Inspecciones planeadas e inspecciones no planeadas, procedimientos de programas de seguridad y salud en el trabajo</v>
      </c>
      <c r="M95" s="72" t="str">
        <f>VLOOKUP(H95,PELIGROS!A$2:G$445,5,0)</f>
        <v>E.P.P.</v>
      </c>
      <c r="N95" s="74">
        <v>2</v>
      </c>
      <c r="O95" s="19">
        <v>3</v>
      </c>
      <c r="P95" s="19">
        <v>25</v>
      </c>
      <c r="Q95" s="19">
        <f t="shared" si="9"/>
        <v>6</v>
      </c>
      <c r="R95" s="19">
        <f t="shared" si="10"/>
        <v>150</v>
      </c>
      <c r="S95" s="40" t="str">
        <f t="shared" si="11"/>
        <v>M-6</v>
      </c>
      <c r="T95" s="43" t="str">
        <f t="shared" si="0"/>
        <v>II</v>
      </c>
      <c r="U95" s="43" t="str">
        <f t="shared" si="12"/>
        <v>No Aceptable o Aceptable Con Control Especifico</v>
      </c>
      <c r="V95" s="116"/>
      <c r="W95" s="72" t="str">
        <f>VLOOKUP(H95,PELIGROS!A$2:G$445,6,0)</f>
        <v>Amputación</v>
      </c>
      <c r="X95" s="74"/>
      <c r="Y95" s="74"/>
      <c r="Z95" s="74"/>
      <c r="AA95" s="72"/>
      <c r="AB95" s="72" t="str">
        <f>VLOOKUP(H95,PELIGROS!A$2:G$445,7,0)</f>
        <v xml:space="preserve">
Uso y manejo adecuado de E.P.P., uso y manejo adecuado de herramientas manuales y/o máqinas y equipos</v>
      </c>
      <c r="AC95" s="108" t="s">
        <v>1258</v>
      </c>
      <c r="AD95" s="113"/>
    </row>
    <row r="96" spans="1:30" ht="51.75" thickBot="1">
      <c r="A96" s="182"/>
      <c r="B96" s="182"/>
      <c r="C96" s="113"/>
      <c r="D96" s="119"/>
      <c r="E96" s="110"/>
      <c r="F96" s="110"/>
      <c r="G96" s="72" t="str">
        <f>VLOOKUP(H96,PELIGROS!A$1:G$445,2,0)</f>
        <v>Maquinaria y equipo</v>
      </c>
      <c r="H96" s="40" t="s">
        <v>612</v>
      </c>
      <c r="I96" s="44" t="s">
        <v>1220</v>
      </c>
      <c r="J96" s="72" t="str">
        <f>VLOOKUP(H96,PELIGROS!A$2:G$445,3,0)</f>
        <v>Atrapamiento, amputación, aplastamiento, fractura, muerte</v>
      </c>
      <c r="K96" s="74" t="s">
        <v>1202</v>
      </c>
      <c r="L96" s="72" t="str">
        <f>VLOOKUP(H96,PELIGROS!A$2:G$445,4,0)</f>
        <v>Inspecciones planeadas e inspecciones no planeadas, procedimientos de programas de seguridad y salud en el trabajo</v>
      </c>
      <c r="M96" s="72" t="str">
        <f>VLOOKUP(H96,PELIGROS!A$2:G$445,5,0)</f>
        <v>E.P.P.</v>
      </c>
      <c r="N96" s="74">
        <v>2</v>
      </c>
      <c r="O96" s="19">
        <v>2</v>
      </c>
      <c r="P96" s="19">
        <v>25</v>
      </c>
      <c r="Q96" s="19">
        <f t="shared" si="9"/>
        <v>4</v>
      </c>
      <c r="R96" s="19">
        <f t="shared" si="10"/>
        <v>100</v>
      </c>
      <c r="S96" s="40" t="str">
        <f t="shared" si="11"/>
        <v>B-4</v>
      </c>
      <c r="T96" s="43" t="str">
        <f t="shared" si="0"/>
        <v>III</v>
      </c>
      <c r="U96" s="43" t="str">
        <f t="shared" si="12"/>
        <v>Mejorable</v>
      </c>
      <c r="V96" s="116"/>
      <c r="W96" s="72" t="str">
        <f>VLOOKUP(H96,PELIGROS!A$2:G$445,6,0)</f>
        <v>Aplastamiento</v>
      </c>
      <c r="X96" s="74"/>
      <c r="Y96" s="74"/>
      <c r="Z96" s="74"/>
      <c r="AA96" s="72"/>
      <c r="AB96" s="72" t="str">
        <f>VLOOKUP(H96,PELIGROS!A$2:G$445,7,0)</f>
        <v>Uso y manejo adecuado de E.P.P., uso y manejo adecuado de herramientas amnuales y/o máquinas y equipos</v>
      </c>
      <c r="AC96" s="108"/>
      <c r="AD96" s="113"/>
    </row>
    <row r="97" spans="1:30" ht="64.5" thickBot="1">
      <c r="A97" s="182"/>
      <c r="B97" s="182"/>
      <c r="C97" s="113"/>
      <c r="D97" s="119"/>
      <c r="E97" s="110"/>
      <c r="F97" s="110"/>
      <c r="G97" s="72" t="str">
        <f>VLOOKUP(H97,PELIGROS!A$1:G$445,2,0)</f>
        <v>Atraco, golpiza, atentados y secuestrados</v>
      </c>
      <c r="H97" s="40" t="s">
        <v>57</v>
      </c>
      <c r="I97" s="44" t="s">
        <v>1220</v>
      </c>
      <c r="J97" s="72" t="str">
        <f>VLOOKUP(H97,PELIGROS!A$2:G$445,3,0)</f>
        <v>Estrés, golpes, Secuestros</v>
      </c>
      <c r="K97" s="74" t="s">
        <v>1202</v>
      </c>
      <c r="L97" s="72" t="str">
        <f>VLOOKUP(H97,PELIGROS!A$2:G$445,4,0)</f>
        <v>Inspecciones planeadas e inspecciones no planeadas, procedimientos de programas de seguridad y salud en el trabajo</v>
      </c>
      <c r="M97" s="72" t="str">
        <f>VLOOKUP(H97,PELIGROS!A$2:G$445,5,0)</f>
        <v xml:space="preserve">Uniformes Corporativos, Caquetas corporativas, Carnetización
</v>
      </c>
      <c r="N97" s="74">
        <v>2</v>
      </c>
      <c r="O97" s="19">
        <v>3</v>
      </c>
      <c r="P97" s="19">
        <v>60</v>
      </c>
      <c r="Q97" s="19">
        <f t="shared" si="9"/>
        <v>6</v>
      </c>
      <c r="R97" s="19">
        <f t="shared" si="10"/>
        <v>360</v>
      </c>
      <c r="S97" s="40" t="str">
        <f t="shared" si="11"/>
        <v>M-6</v>
      </c>
      <c r="T97" s="43" t="str">
        <f t="shared" si="0"/>
        <v>II</v>
      </c>
      <c r="U97" s="43" t="str">
        <f t="shared" si="12"/>
        <v>No Aceptable o Aceptable Con Control Especifico</v>
      </c>
      <c r="V97" s="116"/>
      <c r="W97" s="72" t="str">
        <f>VLOOKUP(H97,PELIGROS!A$2:G$445,6,0)</f>
        <v>Secuestros</v>
      </c>
      <c r="X97" s="74"/>
      <c r="Y97" s="74"/>
      <c r="Z97" s="74"/>
      <c r="AA97" s="72"/>
      <c r="AB97" s="72" t="str">
        <f>VLOOKUP(H97,PELIGROS!A$2:G$445,7,0)</f>
        <v>N/A</v>
      </c>
      <c r="AC97" s="74" t="s">
        <v>1230</v>
      </c>
      <c r="AD97" s="113"/>
    </row>
    <row r="98" spans="1:30" ht="90" thickBot="1">
      <c r="A98" s="182"/>
      <c r="B98" s="182"/>
      <c r="C98" s="113"/>
      <c r="D98" s="119"/>
      <c r="E98" s="110"/>
      <c r="F98" s="110"/>
      <c r="G98" s="72" t="str">
        <f>VLOOKUP(H98,PELIGROS!A$1:G$445,2,0)</f>
        <v>MANTENIMIENTO DE PUENTE GRUAS, LIMPIEZA DE CANALES, MANTENIMIENTO DE INSTALACIONES LOCATIVAS, MANTENIMIENTO Y REPARACIÓN DE POZOS</v>
      </c>
      <c r="H98" s="40" t="s">
        <v>624</v>
      </c>
      <c r="I98" s="44" t="s">
        <v>1220</v>
      </c>
      <c r="J98" s="72" t="str">
        <f>VLOOKUP(H98,PELIGROS!A$2:G$445,3,0)</f>
        <v>LESIONES, FRACTURAS, MUERTE</v>
      </c>
      <c r="K98" s="74" t="s">
        <v>1202</v>
      </c>
      <c r="L98" s="72" t="str">
        <f>VLOOKUP(H98,PELIGROS!A$2:G$445,4,0)</f>
        <v>Inspecciones planeadas e inspecciones no planeadas, procedimientos de programas de seguridad y salud en el trabajo</v>
      </c>
      <c r="M98" s="72" t="str">
        <f>VLOOKUP(H98,PELIGROS!A$2:G$445,5,0)</f>
        <v>EPP</v>
      </c>
      <c r="N98" s="74">
        <v>2</v>
      </c>
      <c r="O98" s="19">
        <v>1</v>
      </c>
      <c r="P98" s="19">
        <v>100</v>
      </c>
      <c r="Q98" s="19">
        <f t="shared" si="9"/>
        <v>2</v>
      </c>
      <c r="R98" s="19">
        <f t="shared" si="10"/>
        <v>200</v>
      </c>
      <c r="S98" s="40" t="str">
        <f t="shared" si="11"/>
        <v>B-2</v>
      </c>
      <c r="T98" s="43" t="str">
        <f t="shared" si="0"/>
        <v>II</v>
      </c>
      <c r="U98" s="43" t="str">
        <f t="shared" si="12"/>
        <v>No Aceptable o Aceptable Con Control Especifico</v>
      </c>
      <c r="V98" s="116"/>
      <c r="W98" s="72" t="str">
        <f>VLOOKUP(H98,PELIGROS!A$2:G$445,6,0)</f>
        <v>MUERTE</v>
      </c>
      <c r="X98" s="74"/>
      <c r="Y98" s="74"/>
      <c r="Z98" s="74"/>
      <c r="AA98" s="72"/>
      <c r="AB98" s="72" t="str">
        <f>VLOOKUP(H98,PELIGROS!A$2:G$445,7,0)</f>
        <v>CERTIFICACIÓN Y/O ENTRENAMIENTO EN TRABAJO SEGURO EN ALTURAS; DILGENCIAMIENTO DE PERMISO DE TRABAJO; USO Y MANEJO ADECUADO DE E.P.P.; ARME Y DESARME DE ANDAMIOS</v>
      </c>
      <c r="AC98" s="74" t="s">
        <v>32</v>
      </c>
      <c r="AD98" s="113"/>
    </row>
    <row r="99" spans="1:30" ht="51.75" thickBot="1">
      <c r="A99" s="182"/>
      <c r="B99" s="182"/>
      <c r="C99" s="113"/>
      <c r="D99" s="119"/>
      <c r="E99" s="110"/>
      <c r="F99" s="110"/>
      <c r="G99" s="72" t="str">
        <f>VLOOKUP(H99,PELIGROS!A$1:G$445,2,0)</f>
        <v>LLUVIAS, GRANIZADA, HELADAS</v>
      </c>
      <c r="H99" s="40" t="s">
        <v>86</v>
      </c>
      <c r="I99" s="44" t="s">
        <v>1221</v>
      </c>
      <c r="J99" s="72" t="str">
        <f>VLOOKUP(H99,PELIGROS!A$2:G$445,3,0)</f>
        <v>DERRUMBES, HIPOTERMIA, DAÑO EN INSTALACIONES</v>
      </c>
      <c r="K99" s="74" t="s">
        <v>1202</v>
      </c>
      <c r="L99" s="72" t="str">
        <f>VLOOKUP(H99,PELIGROS!A$2:G$445,4,0)</f>
        <v>Inspecciones planeadas e inspecciones no planeadas, procedimientos de programas de seguridad y salud en el trabajo</v>
      </c>
      <c r="M99" s="72" t="str">
        <f>VLOOKUP(H99,PELIGROS!A$2:G$445,5,0)</f>
        <v>BRIGADAS DE EMERGENCIAS</v>
      </c>
      <c r="N99" s="74">
        <v>2</v>
      </c>
      <c r="O99" s="19">
        <v>1</v>
      </c>
      <c r="P99" s="19">
        <v>100</v>
      </c>
      <c r="Q99" s="19">
        <f t="shared" si="9"/>
        <v>2</v>
      </c>
      <c r="R99" s="19">
        <f t="shared" si="10"/>
        <v>200</v>
      </c>
      <c r="S99" s="40" t="str">
        <f t="shared" si="11"/>
        <v>B-2</v>
      </c>
      <c r="T99" s="43" t="str">
        <f t="shared" si="0"/>
        <v>II</v>
      </c>
      <c r="U99" s="43" t="str">
        <f t="shared" si="12"/>
        <v>No Aceptable o Aceptable Con Control Especifico</v>
      </c>
      <c r="V99" s="116"/>
      <c r="W99" s="72" t="str">
        <f>VLOOKUP(H99,PELIGROS!A$2:G$445,6,0)</f>
        <v>MUERTE</v>
      </c>
      <c r="X99" s="74"/>
      <c r="Y99" s="74"/>
      <c r="Z99" s="74"/>
      <c r="AA99" s="72"/>
      <c r="AB99" s="72" t="str">
        <f>VLOOKUP(H99,PELIGROS!A$2:G$445,7,0)</f>
        <v>ENTRENAMIENTO DE LA BRIGADA; DIVULGACIÓN DE PLAN DE EMERGENCIA</v>
      </c>
      <c r="AC99" s="108" t="s">
        <v>1259</v>
      </c>
      <c r="AD99" s="113"/>
    </row>
    <row r="100" spans="1:30" ht="51.75" thickBot="1">
      <c r="A100" s="182"/>
      <c r="B100" s="182"/>
      <c r="C100" s="113"/>
      <c r="D100" s="119"/>
      <c r="E100" s="110"/>
      <c r="F100" s="110"/>
      <c r="G100" s="75" t="str">
        <f>VLOOKUP(H100,PELIGROS!A$1:G$445,2,0)</f>
        <v>SISMOS, INCENDIOS, INUNDACIONES, TERREMOTOS, VENDAVALES, DERRUMBE</v>
      </c>
      <c r="H100" s="44" t="s">
        <v>62</v>
      </c>
      <c r="I100" s="44" t="s">
        <v>1221</v>
      </c>
      <c r="J100" s="75" t="str">
        <f>VLOOKUP(H100,PELIGROS!A$2:G$445,3,0)</f>
        <v>SISMOS, INCENDIOS, INUNDACIONES, TERREMOTOS, VENDAVALES</v>
      </c>
      <c r="K100" s="77" t="s">
        <v>1202</v>
      </c>
      <c r="L100" s="75" t="str">
        <f>VLOOKUP(H100,PELIGROS!A$2:G$445,4,0)</f>
        <v>Inspecciones planeadas e inspecciones no planeadas, procedimientos de programas de seguridad y salud en el trabajo</v>
      </c>
      <c r="M100" s="75" t="str">
        <f>VLOOKUP(H100,PELIGROS!A$2:G$445,5,0)</f>
        <v>BRIGADAS DE EMERGENCIAS</v>
      </c>
      <c r="N100" s="77">
        <v>2</v>
      </c>
      <c r="O100" s="26">
        <v>1</v>
      </c>
      <c r="P100" s="26">
        <v>100</v>
      </c>
      <c r="Q100" s="26">
        <f t="shared" si="9"/>
        <v>2</v>
      </c>
      <c r="R100" s="26">
        <f t="shared" si="10"/>
        <v>200</v>
      </c>
      <c r="S100" s="44" t="str">
        <f t="shared" si="11"/>
        <v>B-2</v>
      </c>
      <c r="T100" s="46" t="str">
        <f t="shared" si="0"/>
        <v>II</v>
      </c>
      <c r="U100" s="46" t="str">
        <f t="shared" si="12"/>
        <v>No Aceptable o Aceptable Con Control Especifico</v>
      </c>
      <c r="V100" s="116"/>
      <c r="W100" s="75" t="str">
        <f>VLOOKUP(H100,PELIGROS!A$2:G$445,6,0)</f>
        <v>MUERTE</v>
      </c>
      <c r="X100" s="77"/>
      <c r="Y100" s="77"/>
      <c r="Z100" s="77"/>
      <c r="AA100" s="75"/>
      <c r="AB100" s="75" t="str">
        <f>VLOOKUP(H100,PELIGROS!A$2:G$445,7,0)</f>
        <v>ENTRENAMIENTO DE LA BRIGADA; DIVULGACIÓN DE PLAN DE EMERGENCIA</v>
      </c>
      <c r="AC100" s="129"/>
      <c r="AD100" s="113"/>
    </row>
    <row r="101" spans="1:30" ht="41.25" customHeight="1" thickBot="1">
      <c r="A101" s="182"/>
      <c r="B101" s="182"/>
      <c r="C101" s="113"/>
      <c r="D101" s="119"/>
      <c r="E101" s="110"/>
      <c r="F101" s="110"/>
      <c r="G101" s="75" t="str">
        <f>VLOOKUP(H101,PELIGROS!A$1:G$445,2,0)</f>
        <v>Posturas forzadas, manejo de cargas y movimientos repetitivos</v>
      </c>
      <c r="H101" s="44" t="s">
        <v>999</v>
      </c>
      <c r="I101" s="44" t="s">
        <v>1245</v>
      </c>
      <c r="J101" s="75" t="str">
        <f>VLOOKUP(H101,PELIGROS!A$2:G$445,3,0)</f>
        <v>Epicondilitis media (Codo
del golfista)</v>
      </c>
      <c r="K101" s="77" t="s">
        <v>1202</v>
      </c>
      <c r="L101" s="75" t="str">
        <f>VLOOKUP(H101,PELIGROS!A$2:G$445,4,0)</f>
        <v/>
      </c>
      <c r="M101" s="75" t="str">
        <f>VLOOKUP(H101,PELIGROS!A$2:G$445,5,0)</f>
        <v/>
      </c>
      <c r="N101" s="77">
        <v>2</v>
      </c>
      <c r="O101" s="26">
        <v>1</v>
      </c>
      <c r="P101" s="26">
        <v>25</v>
      </c>
      <c r="Q101" s="26">
        <f t="shared" ref="Q101" si="13">N101*O101</f>
        <v>2</v>
      </c>
      <c r="R101" s="26">
        <f t="shared" ref="R101" si="14">P101*Q101</f>
        <v>50</v>
      </c>
      <c r="S101" s="44" t="str">
        <f t="shared" ref="S101" si="15">IF(Q101=40,"MA-40",IF(Q101=30,"MA-30",IF(Q101=20,"A-20",IF(Q101=10,"A-10",IF(Q101=24,"MA-24",IF(Q101=18,"A-18",IF(Q101=12,"A-12",IF(Q101=6,"M-6",IF(Q101=8,"M-8",IF(Q101=6,"M-6",IF(Q101=4,"B-4",IF(Q101=2,"B-2",))))))))))))</f>
        <v>B-2</v>
      </c>
      <c r="T101" s="46" t="str">
        <f t="shared" ref="T101" si="16">IF(R101&lt;=20,"IV",IF(R101&lt;=120,"III",IF(R101&lt;=500,"II",IF(R101&lt;=4000,"I"))))</f>
        <v>III</v>
      </c>
      <c r="U101" s="46" t="str">
        <f t="shared" ref="U101" si="17">IF(T101=0,"",IF(T101="IV","Aceptable",IF(T101="III","Mejorable",IF(T101="II","No Aceptable o Aceptable Con Control Especifico",IF(T101="I","No Aceptable","")))))</f>
        <v>Mejorable</v>
      </c>
      <c r="V101" s="116"/>
      <c r="W101" s="75" t="str">
        <f>VLOOKUP(H101,PELIGROS!A$2:G$445,6,0)</f>
        <v>Epicondilitis media (Codo
del golfista)</v>
      </c>
      <c r="X101" s="77"/>
      <c r="Y101" s="77"/>
      <c r="Z101" s="77"/>
      <c r="AA101" s="77" t="s">
        <v>1239</v>
      </c>
      <c r="AB101" s="75" t="str">
        <f>VLOOKUP(H101,PELIGROS!A$2:G$445,7,0)</f>
        <v/>
      </c>
      <c r="AC101" s="94"/>
      <c r="AD101" s="113"/>
    </row>
    <row r="102" spans="1:30" ht="41.25" customHeight="1" thickBot="1">
      <c r="A102" s="182"/>
      <c r="B102" s="182"/>
      <c r="C102" s="113"/>
      <c r="D102" s="119"/>
      <c r="E102" s="110"/>
      <c r="F102" s="110"/>
      <c r="G102" s="75" t="str">
        <f>VLOOKUP(H102,PELIGROS!A$1:G$445,2,0)</f>
        <v>Posturas forzadas, manejo de cargas y movimientos repetitivos</v>
      </c>
      <c r="H102" s="44" t="s">
        <v>992</v>
      </c>
      <c r="I102" s="44" t="s">
        <v>1245</v>
      </c>
      <c r="J102" s="75" t="str">
        <f>VLOOKUP(H102,PELIGROS!A$2:G$445,3,0)</f>
        <v>Tendinitis bicipital</v>
      </c>
      <c r="K102" s="77" t="s">
        <v>1202</v>
      </c>
      <c r="L102" s="75" t="str">
        <f>VLOOKUP(H102,PELIGROS!A$2:G$445,4,0)</f>
        <v/>
      </c>
      <c r="M102" s="75" t="str">
        <f>VLOOKUP(H102,PELIGROS!A$2:G$445,5,0)</f>
        <v/>
      </c>
      <c r="N102" s="77">
        <v>2</v>
      </c>
      <c r="O102" s="26">
        <v>1</v>
      </c>
      <c r="P102" s="26">
        <v>25</v>
      </c>
      <c r="Q102" s="26">
        <f t="shared" ref="Q102" si="18">N102*O102</f>
        <v>2</v>
      </c>
      <c r="R102" s="26">
        <f t="shared" ref="R102" si="19">P102*Q102</f>
        <v>50</v>
      </c>
      <c r="S102" s="44" t="str">
        <f t="shared" ref="S102" si="20">IF(Q102=40,"MA-40",IF(Q102=30,"MA-30",IF(Q102=20,"A-20",IF(Q102=10,"A-10",IF(Q102=24,"MA-24",IF(Q102=18,"A-18",IF(Q102=12,"A-12",IF(Q102=6,"M-6",IF(Q102=8,"M-8",IF(Q102=6,"M-6",IF(Q102=4,"B-4",IF(Q102=2,"B-2",))))))))))))</f>
        <v>B-2</v>
      </c>
      <c r="T102" s="46" t="str">
        <f t="shared" ref="T102" si="21">IF(R102&lt;=20,"IV",IF(R102&lt;=120,"III",IF(R102&lt;=500,"II",IF(R102&lt;=4000,"I"))))</f>
        <v>III</v>
      </c>
      <c r="U102" s="46" t="str">
        <f t="shared" ref="U102" si="22">IF(T102=0,"",IF(T102="IV","Aceptable",IF(T102="III","Mejorable",IF(T102="II","No Aceptable o Aceptable Con Control Especifico",IF(T102="I","No Aceptable","")))))</f>
        <v>Mejorable</v>
      </c>
      <c r="V102" s="116"/>
      <c r="W102" s="75" t="str">
        <f>VLOOKUP(H102,PELIGROS!A$2:G$445,6,0)</f>
        <v>Tendinitis bicipital</v>
      </c>
      <c r="X102" s="77"/>
      <c r="Y102" s="77"/>
      <c r="Z102" s="77"/>
      <c r="AA102" s="77" t="s">
        <v>1239</v>
      </c>
      <c r="AB102" s="75" t="str">
        <f>VLOOKUP(H102,PELIGROS!A$2:G$445,7,0)</f>
        <v/>
      </c>
      <c r="AC102" s="94"/>
      <c r="AD102" s="113"/>
    </row>
    <row r="103" spans="1:30" ht="41.25" customHeight="1" thickBot="1">
      <c r="A103" s="182"/>
      <c r="B103" s="182"/>
      <c r="C103" s="114"/>
      <c r="D103" s="180"/>
      <c r="E103" s="111"/>
      <c r="F103" s="111"/>
      <c r="G103" s="75" t="str">
        <f>VLOOKUP(H103,PELIGROS!A$1:G$445,2,0)</f>
        <v>Posturas forzadas, aplicación de fuerzas en movimientos</v>
      </c>
      <c r="H103" s="44" t="s">
        <v>1011</v>
      </c>
      <c r="I103" s="44" t="s">
        <v>1245</v>
      </c>
      <c r="J103" s="75" t="str">
        <f>VLOOKUP(H103,PELIGROS!A$2:G$445,3,0)</f>
        <v>Trastornos de disco lumbar y otros, con radiculopatía</v>
      </c>
      <c r="K103" s="77" t="s">
        <v>1202</v>
      </c>
      <c r="L103" s="75" t="str">
        <f>VLOOKUP(H103,PELIGROS!A$2:G$445,4,0)</f>
        <v/>
      </c>
      <c r="M103" s="75" t="str">
        <f>VLOOKUP(H103,PELIGROS!A$2:G$445,5,0)</f>
        <v/>
      </c>
      <c r="N103" s="77">
        <v>2</v>
      </c>
      <c r="O103" s="26">
        <v>1</v>
      </c>
      <c r="P103" s="26">
        <v>25</v>
      </c>
      <c r="Q103" s="26">
        <f t="shared" ref="Q103" si="23">N103*O103</f>
        <v>2</v>
      </c>
      <c r="R103" s="26">
        <f t="shared" ref="R103" si="24">P103*Q103</f>
        <v>50</v>
      </c>
      <c r="S103" s="44" t="str">
        <f t="shared" ref="S103" si="25">IF(Q103=40,"MA-40",IF(Q103=30,"MA-30",IF(Q103=20,"A-20",IF(Q103=10,"A-10",IF(Q103=24,"MA-24",IF(Q103=18,"A-18",IF(Q103=12,"A-12",IF(Q103=6,"M-6",IF(Q103=8,"M-8",IF(Q103=6,"M-6",IF(Q103=4,"B-4",IF(Q103=2,"B-2",))))))))))))</f>
        <v>B-2</v>
      </c>
      <c r="T103" s="46" t="str">
        <f t="shared" ref="T103:T225" si="26">IF(R103&lt;=20,"IV",IF(R103&lt;=120,"III",IF(R103&lt;=500,"II",IF(R103&lt;=4000,"I"))))</f>
        <v>III</v>
      </c>
      <c r="U103" s="46" t="str">
        <f t="shared" ref="U103" si="27">IF(T103=0,"",IF(T103="IV","Aceptable",IF(T103="III","Mejorable",IF(T103="II","No Aceptable o Aceptable Con Control Especifico",IF(T103="I","No Aceptable","")))))</f>
        <v>Mejorable</v>
      </c>
      <c r="V103" s="117"/>
      <c r="W103" s="75" t="str">
        <f>VLOOKUP(H103,PELIGROS!A$2:G$445,6,0)</f>
        <v>Trastornos de disco lumbar y otros, con radiculopatía</v>
      </c>
      <c r="X103" s="77"/>
      <c r="Y103" s="77"/>
      <c r="Z103" s="77"/>
      <c r="AA103" s="77" t="s">
        <v>1239</v>
      </c>
      <c r="AB103" s="75" t="str">
        <f>VLOOKUP(H103,PELIGROS!A$2:G$445,7,0)</f>
        <v/>
      </c>
      <c r="AC103" s="94"/>
      <c r="AD103" s="114"/>
    </row>
    <row r="104" spans="1:30" ht="39" thickBot="1">
      <c r="A104" s="182"/>
      <c r="B104" s="182"/>
      <c r="C104" s="97" t="str">
        <f>VLOOKUP(E104,[2]Hoja2!A$2:C$82,2,0)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04" s="100" t="str">
        <f>VLOOKUP(E104,[2]Hoja2!A$2:C$82,3,0)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04" s="103" t="s">
        <v>1035</v>
      </c>
      <c r="F104" s="103" t="s">
        <v>1228</v>
      </c>
      <c r="G104" s="78" t="str">
        <f>VLOOKUP(H104,PELIGROS!A$1:G$445,2,0)</f>
        <v>Fluidos y Excrementos</v>
      </c>
      <c r="H104" s="79" t="s">
        <v>98</v>
      </c>
      <c r="I104" s="89" t="s">
        <v>1215</v>
      </c>
      <c r="J104" s="78" t="str">
        <f>VLOOKUP(H104,PELIGROS!A$2:G$445,3,0)</f>
        <v>Enfermedades Infectocontagiosas</v>
      </c>
      <c r="K104" s="82" t="s">
        <v>1202</v>
      </c>
      <c r="L104" s="78" t="str">
        <f>VLOOKUP(H104,PELIGROS!A$2:G$445,4,0)</f>
        <v>N/A</v>
      </c>
      <c r="M104" s="78" t="str">
        <f>VLOOKUP(H104,PELIGROS!A$2:G$445,5,0)</f>
        <v>N/A</v>
      </c>
      <c r="N104" s="82">
        <v>2</v>
      </c>
      <c r="O104" s="80">
        <v>3</v>
      </c>
      <c r="P104" s="80">
        <v>10</v>
      </c>
      <c r="Q104" s="80">
        <f>N104*O104</f>
        <v>6</v>
      </c>
      <c r="R104" s="80">
        <f>P104*Q104</f>
        <v>60</v>
      </c>
      <c r="S104" s="79" t="str">
        <f>IF(Q104=40,"MA-40",IF(Q104=30,"MA-30",IF(Q104=20,"A-20",IF(Q104=10,"A-10",IF(Q104=24,"MA-24",IF(Q104=18,"A-18",IF(Q104=12,"A-12",IF(Q104=6,"M-6",IF(Q104=8,"M-8",IF(Q104=6,"M-6",IF(Q104=4,"B-4",IF(Q104=2,"B-2",))))))))))))</f>
        <v>M-6</v>
      </c>
      <c r="T104" s="81" t="str">
        <f t="shared" si="26"/>
        <v>III</v>
      </c>
      <c r="U104" s="81" t="str">
        <f>IF(T104=0,"",IF(T104="IV","Aceptable",IF(T104="III","Mejorable",IF(T104="II","No Aceptable o Aceptable Con Control Especifico",IF(T104="I","No Aceptable","")))))</f>
        <v>Mejorable</v>
      </c>
      <c r="V104" s="95">
        <v>3</v>
      </c>
      <c r="W104" s="78" t="str">
        <f>VLOOKUP(H104,PELIGROS!A$2:G$445,6,0)</f>
        <v>Posibles enfermedades</v>
      </c>
      <c r="X104" s="82"/>
      <c r="Y104" s="82"/>
      <c r="Z104" s="82"/>
      <c r="AA104" s="78"/>
      <c r="AB104" s="78" t="str">
        <f>VLOOKUP(H104,PELIGROS!A$2:G$445,7,0)</f>
        <v xml:space="preserve">Riesgo Biológico, Autocuidado y/o Uso y manejo adecuado de E.P.P.
</v>
      </c>
      <c r="AC104" s="95" t="s">
        <v>1247</v>
      </c>
      <c r="AD104" s="97" t="s">
        <v>1204</v>
      </c>
    </row>
    <row r="105" spans="1:30" ht="39" thickBot="1">
      <c r="A105" s="182"/>
      <c r="B105" s="182"/>
      <c r="C105" s="98"/>
      <c r="D105" s="101"/>
      <c r="E105" s="104"/>
      <c r="F105" s="104"/>
      <c r="G105" s="83" t="str">
        <f>VLOOKUP(H105,PELIGROS!A$1:G$445,2,0)</f>
        <v>Modeduras</v>
      </c>
      <c r="H105" s="84" t="s">
        <v>79</v>
      </c>
      <c r="I105" s="89" t="s">
        <v>1215</v>
      </c>
      <c r="J105" s="83" t="str">
        <f>VLOOKUP(H105,PELIGROS!A$2:G$445,3,0)</f>
        <v>Lesiones, tejidos, muerte, enfermedades infectocontagiosas</v>
      </c>
      <c r="K105" s="87" t="s">
        <v>1202</v>
      </c>
      <c r="L105" s="83" t="str">
        <f>VLOOKUP(H105,PELIGROS!A$2:G$445,4,0)</f>
        <v>N/A</v>
      </c>
      <c r="M105" s="83" t="str">
        <f>VLOOKUP(H105,PELIGROS!A$2:G$445,5,0)</f>
        <v>N/A</v>
      </c>
      <c r="N105" s="87">
        <v>2</v>
      </c>
      <c r="O105" s="85">
        <v>2</v>
      </c>
      <c r="P105" s="85">
        <v>25</v>
      </c>
      <c r="Q105" s="85">
        <f t="shared" ref="Q105:Q133" si="28">N105*O105</f>
        <v>4</v>
      </c>
      <c r="R105" s="85">
        <f t="shared" ref="R105:R133" si="29">P105*Q105</f>
        <v>100</v>
      </c>
      <c r="S105" s="84" t="str">
        <f t="shared" ref="S105:S133" si="30">IF(Q105=40,"MA-40",IF(Q105=30,"MA-30",IF(Q105=20,"A-20",IF(Q105=10,"A-10",IF(Q105=24,"MA-24",IF(Q105=18,"A-18",IF(Q105=12,"A-12",IF(Q105=6,"M-6",IF(Q105=8,"M-8",IF(Q105=6,"M-6",IF(Q105=4,"B-4",IF(Q105=2,"B-2",))))))))))))</f>
        <v>B-4</v>
      </c>
      <c r="T105" s="86" t="str">
        <f t="shared" si="26"/>
        <v>III</v>
      </c>
      <c r="U105" s="86" t="str">
        <f t="shared" ref="U105:U133" si="31">IF(T105=0,"",IF(T105="IV","Aceptable",IF(T105="III","Mejorable",IF(T105="II","No Aceptable o Aceptable Con Control Especifico",IF(T105="I","No Aceptable","")))))</f>
        <v>Mejorable</v>
      </c>
      <c r="V105" s="96"/>
      <c r="W105" s="83" t="str">
        <f>VLOOKUP(H105,PELIGROS!A$2:G$445,6,0)</f>
        <v>Posibles enfermedades</v>
      </c>
      <c r="X105" s="87"/>
      <c r="Y105" s="87"/>
      <c r="Z105" s="87"/>
      <c r="AA105" s="83"/>
      <c r="AB105" s="83" t="str">
        <f>VLOOKUP(H105,PELIGROS!A$2:G$445,7,0)</f>
        <v xml:space="preserve">Riesgo Biológico, Autocuidado y/o Uso y manejo adecuado de E.P.P.
</v>
      </c>
      <c r="AC105" s="96"/>
      <c r="AD105" s="98"/>
    </row>
    <row r="106" spans="1:30" ht="39" thickBot="1">
      <c r="A106" s="182"/>
      <c r="B106" s="182"/>
      <c r="C106" s="98"/>
      <c r="D106" s="101"/>
      <c r="E106" s="104"/>
      <c r="F106" s="104"/>
      <c r="G106" s="83" t="str">
        <f>VLOOKUP(H106,PELIGROS!A$1:G$445,2,0)</f>
        <v>Parásitos</v>
      </c>
      <c r="H106" s="84" t="s">
        <v>105</v>
      </c>
      <c r="I106" s="89" t="s">
        <v>1215</v>
      </c>
      <c r="J106" s="83" t="str">
        <f>VLOOKUP(H106,PELIGROS!A$2:G$445,3,0)</f>
        <v>Lesiones, infecciones parasitarias</v>
      </c>
      <c r="K106" s="87" t="s">
        <v>1202</v>
      </c>
      <c r="L106" s="83" t="str">
        <f>VLOOKUP(H106,PELIGROS!A$2:G$445,4,0)</f>
        <v>N/A</v>
      </c>
      <c r="M106" s="83" t="str">
        <f>VLOOKUP(H106,PELIGROS!A$2:G$445,5,0)</f>
        <v>N/A</v>
      </c>
      <c r="N106" s="87">
        <v>2</v>
      </c>
      <c r="O106" s="85">
        <v>1</v>
      </c>
      <c r="P106" s="85">
        <v>25</v>
      </c>
      <c r="Q106" s="85">
        <f t="shared" si="28"/>
        <v>2</v>
      </c>
      <c r="R106" s="85">
        <f t="shared" si="29"/>
        <v>50</v>
      </c>
      <c r="S106" s="84" t="str">
        <f t="shared" si="30"/>
        <v>B-2</v>
      </c>
      <c r="T106" s="86" t="str">
        <f t="shared" si="26"/>
        <v>III</v>
      </c>
      <c r="U106" s="86" t="str">
        <f t="shared" si="31"/>
        <v>Mejorable</v>
      </c>
      <c r="V106" s="96"/>
      <c r="W106" s="83" t="str">
        <f>VLOOKUP(H106,PELIGROS!A$2:G$445,6,0)</f>
        <v>Enfermedades Parasitarias</v>
      </c>
      <c r="X106" s="87"/>
      <c r="Y106" s="87"/>
      <c r="Z106" s="87"/>
      <c r="AA106" s="83"/>
      <c r="AB106" s="83" t="str">
        <f>VLOOKUP(H106,PELIGROS!A$2:G$445,7,0)</f>
        <v xml:space="preserve">Riesgo Biológico, Autocuidado y/o Uso y manejo adecuado de E.P.P.
</v>
      </c>
      <c r="AC106" s="96"/>
      <c r="AD106" s="98"/>
    </row>
    <row r="107" spans="1:30" ht="51.75" thickBot="1">
      <c r="A107" s="182"/>
      <c r="B107" s="182"/>
      <c r="C107" s="98"/>
      <c r="D107" s="101"/>
      <c r="E107" s="104"/>
      <c r="F107" s="104"/>
      <c r="G107" s="83" t="str">
        <f>VLOOKUP(H107,PELIGROS!A$1:G$445,2,0)</f>
        <v>Bacteria</v>
      </c>
      <c r="H107" s="84" t="s">
        <v>108</v>
      </c>
      <c r="I107" s="89" t="s">
        <v>1215</v>
      </c>
      <c r="J107" s="83" t="str">
        <f>VLOOKUP(H107,PELIGROS!A$2:G$445,3,0)</f>
        <v>Infecciones producidas por Bacterianas</v>
      </c>
      <c r="K107" s="87" t="s">
        <v>1202</v>
      </c>
      <c r="L107" s="83" t="str">
        <f>VLOOKUP(H107,PELIGROS!A$2:G$445,4,0)</f>
        <v>Inspecciones planeadas e inspecciones no planeadas, procedimientos de programas de seguridad y salud en el trabajo</v>
      </c>
      <c r="M107" s="83" t="str">
        <f>VLOOKUP(H107,PELIGROS!A$2:G$445,5,0)</f>
        <v>Programa de vacunación, bota pantalon, overol, guantes, tapabocas, mascarillas con filtos</v>
      </c>
      <c r="N107" s="87">
        <v>2</v>
      </c>
      <c r="O107" s="85">
        <v>3</v>
      </c>
      <c r="P107" s="85">
        <v>10</v>
      </c>
      <c r="Q107" s="85">
        <f t="shared" si="28"/>
        <v>6</v>
      </c>
      <c r="R107" s="85">
        <f t="shared" si="29"/>
        <v>60</v>
      </c>
      <c r="S107" s="84" t="str">
        <f t="shared" si="30"/>
        <v>M-6</v>
      </c>
      <c r="T107" s="86" t="str">
        <f t="shared" si="26"/>
        <v>III</v>
      </c>
      <c r="U107" s="86" t="str">
        <f t="shared" si="31"/>
        <v>Mejorable</v>
      </c>
      <c r="V107" s="96"/>
      <c r="W107" s="83" t="str">
        <f>VLOOKUP(H107,PELIGROS!A$2:G$445,6,0)</f>
        <v xml:space="preserve">Enfermedades Infectocontagiosas
</v>
      </c>
      <c r="X107" s="87"/>
      <c r="Y107" s="87"/>
      <c r="Z107" s="87"/>
      <c r="AA107" s="83"/>
      <c r="AB107" s="83" t="str">
        <f>VLOOKUP(H107,PELIGROS!A$2:G$445,7,0)</f>
        <v xml:space="preserve">Riesgo Biológico, Autocuidado y/o Uso y manejo adecuado de E.P.P.
</v>
      </c>
      <c r="AC107" s="96"/>
      <c r="AD107" s="98"/>
    </row>
    <row r="108" spans="1:30" ht="51.75" thickBot="1">
      <c r="A108" s="182"/>
      <c r="B108" s="182"/>
      <c r="C108" s="98"/>
      <c r="D108" s="101"/>
      <c r="E108" s="104"/>
      <c r="F108" s="104"/>
      <c r="G108" s="83" t="str">
        <f>VLOOKUP(H108,PELIGROS!A$1:G$445,2,0)</f>
        <v>Hongos</v>
      </c>
      <c r="H108" s="84" t="s">
        <v>117</v>
      </c>
      <c r="I108" s="89" t="s">
        <v>1215</v>
      </c>
      <c r="J108" s="83" t="str">
        <f>VLOOKUP(H108,PELIGROS!A$2:G$445,3,0)</f>
        <v>Micosis</v>
      </c>
      <c r="K108" s="87" t="s">
        <v>1202</v>
      </c>
      <c r="L108" s="83" t="str">
        <f>VLOOKUP(H108,PELIGROS!A$2:G$445,4,0)</f>
        <v>Inspecciones planeadas e inspecciones no planeadas, procedimientos de programas de seguridad y salud en el trabajo</v>
      </c>
      <c r="M108" s="83" t="str">
        <f>VLOOKUP(H108,PELIGROS!A$2:G$445,5,0)</f>
        <v>Programa de vacunación, éxamenes periódicos</v>
      </c>
      <c r="N108" s="87">
        <v>2</v>
      </c>
      <c r="O108" s="85">
        <v>2</v>
      </c>
      <c r="P108" s="85">
        <v>25</v>
      </c>
      <c r="Q108" s="85">
        <f t="shared" si="28"/>
        <v>4</v>
      </c>
      <c r="R108" s="85">
        <f t="shared" si="29"/>
        <v>100</v>
      </c>
      <c r="S108" s="84" t="str">
        <f t="shared" si="30"/>
        <v>B-4</v>
      </c>
      <c r="T108" s="86" t="str">
        <f t="shared" si="26"/>
        <v>III</v>
      </c>
      <c r="U108" s="86" t="str">
        <f t="shared" si="31"/>
        <v>Mejorable</v>
      </c>
      <c r="V108" s="96"/>
      <c r="W108" s="83" t="str">
        <f>VLOOKUP(H108,PELIGROS!A$2:G$445,6,0)</f>
        <v>Micosis</v>
      </c>
      <c r="X108" s="87"/>
      <c r="Y108" s="87"/>
      <c r="Z108" s="87"/>
      <c r="AA108" s="83"/>
      <c r="AB108" s="83" t="str">
        <f>VLOOKUP(H108,PELIGROS!A$2:G$445,7,0)</f>
        <v xml:space="preserve">Riesgo Biológico, Autocuidado y/o Uso y manejo adecuado de E.P.P.
</v>
      </c>
      <c r="AC108" s="96"/>
      <c r="AD108" s="98"/>
    </row>
    <row r="109" spans="1:30" ht="51.75" thickBot="1">
      <c r="A109" s="182"/>
      <c r="B109" s="182"/>
      <c r="C109" s="98"/>
      <c r="D109" s="101"/>
      <c r="E109" s="104"/>
      <c r="F109" s="104"/>
      <c r="G109" s="83" t="str">
        <f>VLOOKUP(H109,PELIGROS!A$1:G$445,2,0)</f>
        <v>Virus</v>
      </c>
      <c r="H109" s="84" t="s">
        <v>120</v>
      </c>
      <c r="I109" s="89" t="s">
        <v>1215</v>
      </c>
      <c r="J109" s="83" t="str">
        <f>VLOOKUP(H109,PELIGROS!A$2:G$445,3,0)</f>
        <v>Infecciones Virales</v>
      </c>
      <c r="K109" s="87" t="s">
        <v>1202</v>
      </c>
      <c r="L109" s="83" t="str">
        <f>VLOOKUP(H109,PELIGROS!A$2:G$445,4,0)</f>
        <v>Inspecciones planeadas e inspecciones no planeadas, procedimientos de programas de seguridad y salud en el trabajo</v>
      </c>
      <c r="M109" s="83" t="str">
        <f>VLOOKUP(H109,PELIGROS!A$2:G$445,5,0)</f>
        <v>Programa de vacunación, bota pantalon, overol, guantes, tapabocas, mascarillas con filtos</v>
      </c>
      <c r="N109" s="87">
        <v>2</v>
      </c>
      <c r="O109" s="85">
        <v>2</v>
      </c>
      <c r="P109" s="85">
        <v>10</v>
      </c>
      <c r="Q109" s="85">
        <f t="shared" si="28"/>
        <v>4</v>
      </c>
      <c r="R109" s="85">
        <f t="shared" si="29"/>
        <v>40</v>
      </c>
      <c r="S109" s="84" t="str">
        <f t="shared" si="30"/>
        <v>B-4</v>
      </c>
      <c r="T109" s="86" t="str">
        <f t="shared" si="26"/>
        <v>III</v>
      </c>
      <c r="U109" s="86" t="str">
        <f t="shared" si="31"/>
        <v>Mejorable</v>
      </c>
      <c r="V109" s="96"/>
      <c r="W109" s="83" t="str">
        <f>VLOOKUP(H109,PELIGROS!A$2:G$445,6,0)</f>
        <v xml:space="preserve">Enfermedades Infectocontagiosas
</v>
      </c>
      <c r="X109" s="87"/>
      <c r="Y109" s="87"/>
      <c r="Z109" s="87"/>
      <c r="AA109" s="83"/>
      <c r="AB109" s="83" t="str">
        <f>VLOOKUP(H109,PELIGROS!A$2:G$445,7,0)</f>
        <v xml:space="preserve">Riesgo Biológico, Autocuidado y/o Uso y manejo adecuado de E.P.P.
</v>
      </c>
      <c r="AC109" s="96"/>
      <c r="AD109" s="98"/>
    </row>
    <row r="110" spans="1:30" ht="51.75" thickBot="1">
      <c r="A110" s="182"/>
      <c r="B110" s="182"/>
      <c r="C110" s="98"/>
      <c r="D110" s="101"/>
      <c r="E110" s="104"/>
      <c r="F110" s="104"/>
      <c r="G110" s="83" t="str">
        <f>VLOOKUP(H110,PELIGROS!A$1:G$445,2,0)</f>
        <v>AUSENCIA O EXCESO DE LUZ EN UN AMBIENTE</v>
      </c>
      <c r="H110" s="84" t="s">
        <v>155</v>
      </c>
      <c r="I110" s="89" t="s">
        <v>1217</v>
      </c>
      <c r="J110" s="83" t="str">
        <f>VLOOKUP(H110,PELIGROS!A$2:G$445,3,0)</f>
        <v>DISMINUCIÓN AGUDEZA VISUAL, CANSANCIO VISUAL</v>
      </c>
      <c r="K110" s="87" t="s">
        <v>1202</v>
      </c>
      <c r="L110" s="83" t="str">
        <f>VLOOKUP(H110,PELIGROS!A$2:G$445,4,0)</f>
        <v>Inspecciones planeadas e inspecciones no planeadas, procedimientos de programas de seguridad y salud en el trabajo</v>
      </c>
      <c r="M110" s="83" t="str">
        <f>VLOOKUP(H110,PELIGROS!A$2:G$445,5,0)</f>
        <v>N/A</v>
      </c>
      <c r="N110" s="87">
        <v>2</v>
      </c>
      <c r="O110" s="85">
        <v>2</v>
      </c>
      <c r="P110" s="85">
        <v>10</v>
      </c>
      <c r="Q110" s="85">
        <f t="shared" si="28"/>
        <v>4</v>
      </c>
      <c r="R110" s="85">
        <f t="shared" si="29"/>
        <v>40</v>
      </c>
      <c r="S110" s="84" t="str">
        <f t="shared" si="30"/>
        <v>B-4</v>
      </c>
      <c r="T110" s="86" t="str">
        <f t="shared" si="26"/>
        <v>III</v>
      </c>
      <c r="U110" s="86" t="str">
        <f t="shared" si="31"/>
        <v>Mejorable</v>
      </c>
      <c r="V110" s="96"/>
      <c r="W110" s="83" t="str">
        <f>VLOOKUP(H110,PELIGROS!A$2:G$445,6,0)</f>
        <v>DISMINUCIÓN AGUDEZA VISUAL</v>
      </c>
      <c r="X110" s="87"/>
      <c r="Y110" s="87"/>
      <c r="Z110" s="87"/>
      <c r="AA110" s="83" t="s">
        <v>1248</v>
      </c>
      <c r="AB110" s="83" t="str">
        <f>VLOOKUP(H110,PELIGROS!A$2:G$445,7,0)</f>
        <v>N/A</v>
      </c>
      <c r="AC110" s="87" t="s">
        <v>32</v>
      </c>
      <c r="AD110" s="98"/>
    </row>
    <row r="111" spans="1:30" ht="51.75" thickBot="1">
      <c r="A111" s="182"/>
      <c r="B111" s="182"/>
      <c r="C111" s="98"/>
      <c r="D111" s="101"/>
      <c r="E111" s="104"/>
      <c r="F111" s="104"/>
      <c r="G111" s="83" t="str">
        <f>VLOOKUP(H111,PELIGROS!A$1:G$445,2,0)</f>
        <v>INFRAROJA, ULTRAVIOLETA, VISIBLE, RADIOFRECUENCIA, MICROONDAS, LASER</v>
      </c>
      <c r="H111" s="84" t="s">
        <v>67</v>
      </c>
      <c r="I111" s="89" t="s">
        <v>1217</v>
      </c>
      <c r="J111" s="83" t="str">
        <f>VLOOKUP(H111,PELIGROS!A$2:G$445,3,0)</f>
        <v>CÁNCER, LESIONES DÉRMICAS Y OCULARES</v>
      </c>
      <c r="K111" s="87" t="s">
        <v>1202</v>
      </c>
      <c r="L111" s="83" t="str">
        <f>VLOOKUP(H111,PELIGROS!A$2:G$445,4,0)</f>
        <v>Inspecciones planeadas e inspecciones no planeadas, procedimientos de programas de seguridad y salud en el trabajo</v>
      </c>
      <c r="M111" s="83" t="str">
        <f>VLOOKUP(H111,PELIGROS!A$2:G$445,5,0)</f>
        <v>PROGRAMA BLOQUEADOR SOLAR</v>
      </c>
      <c r="N111" s="87">
        <v>2</v>
      </c>
      <c r="O111" s="85">
        <v>3</v>
      </c>
      <c r="P111" s="85">
        <v>10</v>
      </c>
      <c r="Q111" s="85">
        <f t="shared" si="28"/>
        <v>6</v>
      </c>
      <c r="R111" s="85">
        <f t="shared" si="29"/>
        <v>60</v>
      </c>
      <c r="S111" s="84" t="str">
        <f t="shared" si="30"/>
        <v>M-6</v>
      </c>
      <c r="T111" s="86" t="str">
        <f t="shared" si="26"/>
        <v>III</v>
      </c>
      <c r="U111" s="86" t="str">
        <f t="shared" si="31"/>
        <v>Mejorable</v>
      </c>
      <c r="V111" s="96"/>
      <c r="W111" s="83" t="str">
        <f>VLOOKUP(H111,PELIGROS!A$2:G$445,6,0)</f>
        <v>CÁNCER</v>
      </c>
      <c r="X111" s="87"/>
      <c r="Y111" s="87"/>
      <c r="Z111" s="87"/>
      <c r="AA111" s="83"/>
      <c r="AB111" s="83" t="str">
        <f>VLOOKUP(H111,PELIGROS!A$2:G$445,7,0)</f>
        <v>N/A</v>
      </c>
      <c r="AC111" s="87" t="s">
        <v>1249</v>
      </c>
      <c r="AD111" s="98"/>
    </row>
    <row r="112" spans="1:30" ht="96.75" customHeight="1" thickBot="1">
      <c r="A112" s="182"/>
      <c r="B112" s="182"/>
      <c r="C112" s="98"/>
      <c r="D112" s="101"/>
      <c r="E112" s="104"/>
      <c r="F112" s="104"/>
      <c r="G112" s="83" t="str">
        <f>VLOOKUP(H112,PELIGROS!A$1:G$445,2,0)</f>
        <v>MAQUINARIA O EQUIPO</v>
      </c>
      <c r="H112" s="84" t="s">
        <v>164</v>
      </c>
      <c r="I112" s="89" t="s">
        <v>1217</v>
      </c>
      <c r="J112" s="83" t="str">
        <f>VLOOKUP(H112,PELIGROS!A$2:G$445,3,0)</f>
        <v>SORDERA, ESTRÉS, HIPOACUSIA, CEFALA,IRRITABILIDAD</v>
      </c>
      <c r="K112" s="87" t="s">
        <v>1202</v>
      </c>
      <c r="L112" s="83" t="str">
        <f>VLOOKUP(H112,PELIGROS!A$2:G$445,4,0)</f>
        <v>Inspecciones planeadas e inspecciones no planeadas, procedimientos de programas de seguridad y salud en el trabajo</v>
      </c>
      <c r="M112" s="83" t="str">
        <f>VLOOKUP(H112,PELIGROS!A$2:G$445,5,0)</f>
        <v>PVE RUIDO</v>
      </c>
      <c r="N112" s="87">
        <v>2</v>
      </c>
      <c r="O112" s="85">
        <v>3</v>
      </c>
      <c r="P112" s="85">
        <v>10</v>
      </c>
      <c r="Q112" s="85">
        <f t="shared" si="28"/>
        <v>6</v>
      </c>
      <c r="R112" s="85">
        <f t="shared" si="29"/>
        <v>60</v>
      </c>
      <c r="S112" s="84" t="str">
        <f t="shared" si="30"/>
        <v>M-6</v>
      </c>
      <c r="T112" s="86" t="str">
        <f t="shared" si="26"/>
        <v>III</v>
      </c>
      <c r="U112" s="86" t="str">
        <f t="shared" si="31"/>
        <v>Mejorable</v>
      </c>
      <c r="V112" s="96"/>
      <c r="W112" s="83" t="str">
        <f>VLOOKUP(H112,PELIGROS!A$2:G$445,6,0)</f>
        <v>SORDERA</v>
      </c>
      <c r="X112" s="87"/>
      <c r="Y112" s="87"/>
      <c r="Z112" s="87"/>
      <c r="AA112" s="83" t="s">
        <v>1250</v>
      </c>
      <c r="AB112" s="83" t="str">
        <f>VLOOKUP(H112,PELIGROS!A$2:G$445,7,0)</f>
        <v>USO DE EPP</v>
      </c>
      <c r="AC112" s="87" t="s">
        <v>1251</v>
      </c>
      <c r="AD112" s="98"/>
    </row>
    <row r="113" spans="1:30" ht="51.75" thickBot="1">
      <c r="A113" s="182"/>
      <c r="B113" s="182"/>
      <c r="C113" s="98"/>
      <c r="D113" s="101"/>
      <c r="E113" s="104"/>
      <c r="F113" s="104"/>
      <c r="G113" s="83" t="str">
        <f>VLOOKUP(H113,PELIGROS!A$1:G$445,2,0)</f>
        <v>ENERGÍA TÉRMICA, CAMBIO DE TEMPERATURA DURANTE LOS RECORRIDOS</v>
      </c>
      <c r="H113" s="84" t="s">
        <v>174</v>
      </c>
      <c r="I113" s="89" t="s">
        <v>1217</v>
      </c>
      <c r="J113" s="83" t="str">
        <f>VLOOKUP(H113,PELIGROS!A$2:G$445,3,0)</f>
        <v xml:space="preserve"> HIPOTERMIA</v>
      </c>
      <c r="K113" s="87" t="s">
        <v>1202</v>
      </c>
      <c r="L113" s="83" t="str">
        <f>VLOOKUP(H113,PELIGROS!A$2:G$445,4,0)</f>
        <v>Inspecciones planeadas e inspecciones no planeadas, procedimientos de programas de seguridad y salud en el trabajo</v>
      </c>
      <c r="M113" s="83" t="str">
        <f>VLOOKUP(H113,PELIGROS!A$2:G$445,5,0)</f>
        <v>EPP OVEROLES TERMICOS</v>
      </c>
      <c r="N113" s="87">
        <v>2</v>
      </c>
      <c r="O113" s="85">
        <v>1</v>
      </c>
      <c r="P113" s="85">
        <v>10</v>
      </c>
      <c r="Q113" s="85">
        <f t="shared" si="28"/>
        <v>2</v>
      </c>
      <c r="R113" s="85">
        <f t="shared" si="29"/>
        <v>20</v>
      </c>
      <c r="S113" s="84" t="str">
        <f t="shared" si="30"/>
        <v>B-2</v>
      </c>
      <c r="T113" s="86" t="str">
        <f t="shared" si="26"/>
        <v>IV</v>
      </c>
      <c r="U113" s="86" t="str">
        <f t="shared" si="31"/>
        <v>Aceptable</v>
      </c>
      <c r="V113" s="96"/>
      <c r="W113" s="83" t="str">
        <f>VLOOKUP(H113,PELIGROS!A$2:G$445,6,0)</f>
        <v xml:space="preserve"> HIPOTERMIA</v>
      </c>
      <c r="X113" s="87"/>
      <c r="Y113" s="87"/>
      <c r="Z113" s="87"/>
      <c r="AA113" s="83"/>
      <c r="AB113" s="83" t="str">
        <f>VLOOKUP(H113,PELIGROS!A$2:G$445,7,0)</f>
        <v>N/A</v>
      </c>
      <c r="AC113" s="87" t="s">
        <v>1252</v>
      </c>
      <c r="AD113" s="98"/>
    </row>
    <row r="114" spans="1:30" ht="67.5" customHeight="1" thickBot="1">
      <c r="A114" s="182"/>
      <c r="B114" s="182"/>
      <c r="C114" s="98"/>
      <c r="D114" s="101"/>
      <c r="E114" s="104"/>
      <c r="F114" s="104"/>
      <c r="G114" s="83" t="str">
        <f>VLOOKUP(H114,PELIGROS!A$1:G$445,2,0)</f>
        <v>MAQUINARIA O EQUIPO</v>
      </c>
      <c r="H114" s="84" t="s">
        <v>177</v>
      </c>
      <c r="I114" s="89" t="s">
        <v>1217</v>
      </c>
      <c r="J114" s="83" t="str">
        <f>VLOOKUP(H114,PELIGROS!A$2:G$445,3,0)</f>
        <v>LESIONES  OSTEOMUSCULARES,  LESIONES OSTEOARTICULARES, SÍNTOMAS NEUROLÓGICOS</v>
      </c>
      <c r="K114" s="87" t="s">
        <v>1202</v>
      </c>
      <c r="L114" s="83" t="str">
        <f>VLOOKUP(H114,PELIGROS!A$2:G$445,4,0)</f>
        <v>Inspecciones planeadas e inspecciones no planeadas, procedimientos de programas de seguridad y salud en el trabajo</v>
      </c>
      <c r="M114" s="83" t="str">
        <f>VLOOKUP(H114,PELIGROS!A$2:G$445,5,0)</f>
        <v>PVE RUIDO</v>
      </c>
      <c r="N114" s="87">
        <v>2</v>
      </c>
      <c r="O114" s="85">
        <v>2</v>
      </c>
      <c r="P114" s="85">
        <v>10</v>
      </c>
      <c r="Q114" s="85">
        <f t="shared" si="28"/>
        <v>4</v>
      </c>
      <c r="R114" s="85">
        <f t="shared" si="29"/>
        <v>40</v>
      </c>
      <c r="S114" s="84" t="str">
        <f t="shared" si="30"/>
        <v>B-4</v>
      </c>
      <c r="T114" s="86" t="str">
        <f t="shared" si="26"/>
        <v>III</v>
      </c>
      <c r="U114" s="86" t="str">
        <f t="shared" si="31"/>
        <v>Mejorable</v>
      </c>
      <c r="V114" s="96"/>
      <c r="W114" s="83" t="str">
        <f>VLOOKUP(H114,PELIGROS!A$2:G$445,6,0)</f>
        <v>SÍNTOMAS NEUROLÓGICOS</v>
      </c>
      <c r="X114" s="87"/>
      <c r="Y114" s="87"/>
      <c r="Z114" s="87"/>
      <c r="AA114" s="83"/>
      <c r="AB114" s="83" t="str">
        <f>VLOOKUP(H114,PELIGROS!A$2:G$445,7,0)</f>
        <v>N/A</v>
      </c>
      <c r="AC114" s="87" t="s">
        <v>1253</v>
      </c>
      <c r="AD114" s="98"/>
    </row>
    <row r="115" spans="1:30" ht="51.75" thickBot="1">
      <c r="A115" s="182"/>
      <c r="B115" s="182"/>
      <c r="C115" s="98"/>
      <c r="D115" s="101"/>
      <c r="E115" s="104"/>
      <c r="F115" s="104"/>
      <c r="G115" s="83" t="str">
        <f>VLOOKUP(H115,PELIGROS!A$1:G$445,2,0)</f>
        <v>GASES Y VAPORES</v>
      </c>
      <c r="H115" s="84" t="s">
        <v>250</v>
      </c>
      <c r="I115" s="89" t="s">
        <v>1273</v>
      </c>
      <c r="J115" s="83" t="str">
        <f>VLOOKUP(H115,PELIGROS!A$2:G$445,3,0)</f>
        <v xml:space="preserve"> LESIONES EN LA PIEL, IRRITACIÓN EN VÍAS  RESPIRATORIAS, MUERTE</v>
      </c>
      <c r="K115" s="87" t="s">
        <v>1202</v>
      </c>
      <c r="L115" s="83" t="str">
        <f>VLOOKUP(H115,PELIGROS!A$2:G$445,4,0)</f>
        <v>Inspecciones planeadas e inspecciones no planeadas, procedimientos de programas de seguridad y salud en el trabajo</v>
      </c>
      <c r="M115" s="83" t="str">
        <f>VLOOKUP(H115,PELIGROS!A$2:G$445,5,0)</f>
        <v>EPP TAPABOCAS, CARETAS CON FILTROS</v>
      </c>
      <c r="N115" s="87">
        <v>2</v>
      </c>
      <c r="O115" s="85">
        <v>2</v>
      </c>
      <c r="P115" s="85">
        <v>10</v>
      </c>
      <c r="Q115" s="85">
        <f t="shared" si="28"/>
        <v>4</v>
      </c>
      <c r="R115" s="85">
        <f t="shared" si="29"/>
        <v>40</v>
      </c>
      <c r="S115" s="84" t="str">
        <f t="shared" si="30"/>
        <v>B-4</v>
      </c>
      <c r="T115" s="86" t="str">
        <f t="shared" si="26"/>
        <v>III</v>
      </c>
      <c r="U115" s="86" t="str">
        <f t="shared" si="31"/>
        <v>Mejorable</v>
      </c>
      <c r="V115" s="96"/>
      <c r="W115" s="83" t="str">
        <f>VLOOKUP(H115,PELIGROS!A$2:G$445,6,0)</f>
        <v xml:space="preserve"> MUERTE</v>
      </c>
      <c r="X115" s="87"/>
      <c r="Y115" s="87"/>
      <c r="Z115" s="87"/>
      <c r="AA115" s="83"/>
      <c r="AB115" s="83" t="str">
        <f>VLOOKUP(H115,PELIGROS!A$2:G$445,7,0)</f>
        <v>USO Y MANEJO ADECUADO DE E.P.P.</v>
      </c>
      <c r="AC115" s="96" t="s">
        <v>1251</v>
      </c>
      <c r="AD115" s="98"/>
    </row>
    <row r="116" spans="1:30" ht="51.75" thickBot="1">
      <c r="A116" s="182"/>
      <c r="B116" s="182"/>
      <c r="C116" s="98"/>
      <c r="D116" s="101"/>
      <c r="E116" s="104"/>
      <c r="F116" s="104"/>
      <c r="G116" s="83" t="str">
        <f>VLOOKUP(H116,PELIGROS!A$1:G$445,2,0)</f>
        <v>MATERIAL PARTICULADO</v>
      </c>
      <c r="H116" s="84" t="s">
        <v>269</v>
      </c>
      <c r="I116" s="89" t="s">
        <v>1273</v>
      </c>
      <c r="J116" s="83" t="str">
        <f>VLOOKUP(H116,PELIGROS!A$2:G$445,3,0)</f>
        <v>NEUMOCONIOSIS, BRONQUITIS, ASMA, SILICOSIS</v>
      </c>
      <c r="K116" s="87" t="s">
        <v>1202</v>
      </c>
      <c r="L116" s="83" t="str">
        <f>VLOOKUP(H116,PELIGROS!A$2:G$445,4,0)</f>
        <v>Inspecciones planeadas e inspecciones no planeadas, procedimientos de programas de seguridad y salud en el trabajo</v>
      </c>
      <c r="M116" s="83" t="str">
        <f>VLOOKUP(H116,PELIGROS!A$2:G$445,5,0)</f>
        <v>EPP MASCARILLAS Y FILTROS</v>
      </c>
      <c r="N116" s="87">
        <v>2</v>
      </c>
      <c r="O116" s="85">
        <v>3</v>
      </c>
      <c r="P116" s="85">
        <v>10</v>
      </c>
      <c r="Q116" s="85">
        <f t="shared" si="28"/>
        <v>6</v>
      </c>
      <c r="R116" s="85">
        <f t="shared" si="29"/>
        <v>60</v>
      </c>
      <c r="S116" s="84" t="str">
        <f t="shared" si="30"/>
        <v>M-6</v>
      </c>
      <c r="T116" s="86" t="str">
        <f t="shared" si="26"/>
        <v>III</v>
      </c>
      <c r="U116" s="86" t="str">
        <f t="shared" si="31"/>
        <v>Mejorable</v>
      </c>
      <c r="V116" s="96"/>
      <c r="W116" s="83" t="str">
        <f>VLOOKUP(H116,PELIGROS!A$2:G$445,6,0)</f>
        <v>NEUMOCONIOSIS</v>
      </c>
      <c r="X116" s="87"/>
      <c r="Y116" s="87"/>
      <c r="Z116" s="87"/>
      <c r="AA116" s="83"/>
      <c r="AB116" s="83" t="str">
        <f>VLOOKUP(H116,PELIGROS!A$2:G$445,7,0)</f>
        <v>USO Y MANEJO DE LOS EPP</v>
      </c>
      <c r="AC116" s="96"/>
      <c r="AD116" s="98"/>
    </row>
    <row r="117" spans="1:30" ht="51.75" thickBot="1">
      <c r="A117" s="182"/>
      <c r="B117" s="182"/>
      <c r="C117" s="98"/>
      <c r="D117" s="101"/>
      <c r="E117" s="104"/>
      <c r="F117" s="104"/>
      <c r="G117" s="83" t="str">
        <f>VLOOKUP(H117,PELIGROS!A$1:G$445,2,0)</f>
        <v xml:space="preserve">POLVOS INORGÁNICOS </v>
      </c>
      <c r="H117" s="84" t="s">
        <v>274</v>
      </c>
      <c r="I117" s="89" t="s">
        <v>1273</v>
      </c>
      <c r="J117" s="83" t="str">
        <f>VLOOKUP(H117,PELIGROS!A$2:G$445,3,0)</f>
        <v xml:space="preserve">ASMA,GRIPA, NEUMOCONIOSIS </v>
      </c>
      <c r="K117" s="87" t="s">
        <v>1202</v>
      </c>
      <c r="L117" s="83" t="str">
        <f>VLOOKUP(H117,PELIGROS!A$2:G$445,4,0)</f>
        <v>Inspecciones planeadas e inspecciones no planeadas, procedimientos de programas de seguridad y salud en el trabajo</v>
      </c>
      <c r="M117" s="83" t="str">
        <f>VLOOKUP(H117,PELIGROS!A$2:G$445,5,0)</f>
        <v>EPP MASCARILLAS Y FILTROS</v>
      </c>
      <c r="N117" s="87">
        <v>2</v>
      </c>
      <c r="O117" s="85">
        <v>2</v>
      </c>
      <c r="P117" s="85">
        <v>10</v>
      </c>
      <c r="Q117" s="85">
        <f t="shared" si="28"/>
        <v>4</v>
      </c>
      <c r="R117" s="85">
        <f t="shared" si="29"/>
        <v>40</v>
      </c>
      <c r="S117" s="84" t="str">
        <f t="shared" si="30"/>
        <v>B-4</v>
      </c>
      <c r="T117" s="86" t="str">
        <f t="shared" si="26"/>
        <v>III</v>
      </c>
      <c r="U117" s="86" t="str">
        <f t="shared" si="31"/>
        <v>Mejorable</v>
      </c>
      <c r="V117" s="96"/>
      <c r="W117" s="83" t="str">
        <f>VLOOKUP(H117,PELIGROS!A$2:G$445,6,0)</f>
        <v>NEUMOCONIOSIS</v>
      </c>
      <c r="X117" s="87"/>
      <c r="Y117" s="87"/>
      <c r="Z117" s="87"/>
      <c r="AA117" s="83"/>
      <c r="AB117" s="83" t="str">
        <f>VLOOKUP(H117,PELIGROS!A$2:G$445,7,0)</f>
        <v>LIMPIEZA</v>
      </c>
      <c r="AC117" s="96"/>
      <c r="AD117" s="98"/>
    </row>
    <row r="118" spans="1:30" ht="38.25" customHeight="1" thickBot="1">
      <c r="A118" s="182"/>
      <c r="B118" s="182"/>
      <c r="C118" s="98"/>
      <c r="D118" s="101"/>
      <c r="E118" s="104"/>
      <c r="F118" s="104"/>
      <c r="G118" s="83" t="str">
        <f>VLOOKUP(H118,PELIGROS!A$1:G$445,2,0)</f>
        <v>NATURALEZA DE LA TAREA</v>
      </c>
      <c r="H118" s="84" t="s">
        <v>76</v>
      </c>
      <c r="I118" s="89" t="s">
        <v>1244</v>
      </c>
      <c r="J118" s="83" t="str">
        <f>VLOOKUP(H118,PELIGROS!A$2:G$445,3,0)</f>
        <v>ESTRÉS,  TRANSTORNOS DEL SUEÑO</v>
      </c>
      <c r="K118" s="87" t="s">
        <v>1202</v>
      </c>
      <c r="L118" s="83" t="str">
        <f>VLOOKUP(H118,PELIGROS!A$2:G$445,4,0)</f>
        <v>N/A</v>
      </c>
      <c r="M118" s="83" t="str">
        <f>VLOOKUP(H118,PELIGROS!A$2:G$445,5,0)</f>
        <v>PVE PSICOSOCIAL</v>
      </c>
      <c r="N118" s="87">
        <v>2</v>
      </c>
      <c r="O118" s="85">
        <v>2</v>
      </c>
      <c r="P118" s="85">
        <v>10</v>
      </c>
      <c r="Q118" s="85">
        <f t="shared" si="28"/>
        <v>4</v>
      </c>
      <c r="R118" s="85">
        <f t="shared" si="29"/>
        <v>40</v>
      </c>
      <c r="S118" s="84" t="str">
        <f t="shared" si="30"/>
        <v>B-4</v>
      </c>
      <c r="T118" s="86" t="str">
        <f t="shared" si="26"/>
        <v>III</v>
      </c>
      <c r="U118" s="86" t="str">
        <f t="shared" si="31"/>
        <v>Mejorable</v>
      </c>
      <c r="V118" s="96"/>
      <c r="W118" s="83" t="str">
        <f>VLOOKUP(H118,PELIGROS!A$2:G$445,6,0)</f>
        <v>ESTRÉS</v>
      </c>
      <c r="X118" s="87"/>
      <c r="Y118" s="87"/>
      <c r="Z118" s="87"/>
      <c r="AA118" s="83"/>
      <c r="AB118" s="83" t="str">
        <f>VLOOKUP(H118,PELIGROS!A$2:G$445,7,0)</f>
        <v>N/A</v>
      </c>
      <c r="AC118" s="96" t="s">
        <v>1254</v>
      </c>
      <c r="AD118" s="98"/>
    </row>
    <row r="119" spans="1:30" ht="38.25" customHeight="1" thickBot="1">
      <c r="A119" s="182"/>
      <c r="B119" s="182"/>
      <c r="C119" s="98"/>
      <c r="D119" s="101"/>
      <c r="E119" s="104"/>
      <c r="F119" s="104"/>
      <c r="G119" s="83" t="str">
        <f>VLOOKUP(H119,PELIGROS!A$1:G$445,2,0)</f>
        <v xml:space="preserve"> ALTA CONCENTRACIÓN</v>
      </c>
      <c r="H119" s="84" t="s">
        <v>88</v>
      </c>
      <c r="I119" s="89" t="s">
        <v>1244</v>
      </c>
      <c r="J119" s="83" t="str">
        <f>VLOOKUP(H119,PELIGROS!A$2:G$445,3,0)</f>
        <v>ESTRÉS, DEPRESIÓN, TRANSTORNOS DEL SUEÑO, AUSENCIA DE ATENCIÓN</v>
      </c>
      <c r="K119" s="87" t="s">
        <v>1202</v>
      </c>
      <c r="L119" s="83" t="str">
        <f>VLOOKUP(H119,PELIGROS!A$2:G$445,4,0)</f>
        <v>N/A</v>
      </c>
      <c r="M119" s="83" t="str">
        <f>VLOOKUP(H119,PELIGROS!A$2:G$445,5,0)</f>
        <v>PVE PSICOSOCIAL</v>
      </c>
      <c r="N119" s="87">
        <v>2</v>
      </c>
      <c r="O119" s="85">
        <v>1</v>
      </c>
      <c r="P119" s="85">
        <v>10</v>
      </c>
      <c r="Q119" s="85">
        <f t="shared" si="28"/>
        <v>2</v>
      </c>
      <c r="R119" s="85">
        <f t="shared" si="29"/>
        <v>20</v>
      </c>
      <c r="S119" s="84" t="str">
        <f t="shared" si="30"/>
        <v>B-2</v>
      </c>
      <c r="T119" s="86" t="str">
        <f t="shared" si="26"/>
        <v>IV</v>
      </c>
      <c r="U119" s="86" t="str">
        <f t="shared" si="31"/>
        <v>Aceptable</v>
      </c>
      <c r="V119" s="96"/>
      <c r="W119" s="83" t="str">
        <f>VLOOKUP(H119,PELIGROS!A$2:G$445,6,0)</f>
        <v>ESTRÉS, ALTERACIÓN DEL SISTEMA NERVIOSO</v>
      </c>
      <c r="X119" s="87"/>
      <c r="Y119" s="87"/>
      <c r="Z119" s="87"/>
      <c r="AA119" s="83"/>
      <c r="AB119" s="83" t="str">
        <f>VLOOKUP(H119,PELIGROS!A$2:G$445,7,0)</f>
        <v>N/A</v>
      </c>
      <c r="AC119" s="96"/>
      <c r="AD119" s="98"/>
    </row>
    <row r="120" spans="1:30" ht="51.75" thickBot="1">
      <c r="A120" s="182"/>
      <c r="B120" s="182"/>
      <c r="C120" s="98"/>
      <c r="D120" s="101"/>
      <c r="E120" s="104"/>
      <c r="F120" s="104"/>
      <c r="G120" s="83" t="str">
        <f>VLOOKUP(H120,PELIGROS!A$1:G$445,2,0)</f>
        <v>Forzadas, Prolongadas</v>
      </c>
      <c r="H120" s="84" t="s">
        <v>40</v>
      </c>
      <c r="I120" s="89" t="s">
        <v>1245</v>
      </c>
      <c r="J120" s="83" t="str">
        <f>VLOOKUP(H120,PELIGROS!A$2:G$445,3,0)</f>
        <v xml:space="preserve">Lesiones osteomusculares, lesiones osteoarticulares
</v>
      </c>
      <c r="K120" s="87" t="s">
        <v>1202</v>
      </c>
      <c r="L120" s="83" t="str">
        <f>VLOOKUP(H120,PELIGROS!A$2:G$445,4,0)</f>
        <v>Inspecciones planeadas e inspecciones no planeadas, procedimientos de programas de seguridad y salud en el trabajo</v>
      </c>
      <c r="M120" s="83" t="str">
        <f>VLOOKUP(H120,PELIGROS!A$2:G$445,5,0)</f>
        <v>PVE Biomecánico, programa pausas activas, exámenes periódicos, recomendaciones, control de posturas</v>
      </c>
      <c r="N120" s="87">
        <v>2</v>
      </c>
      <c r="O120" s="85">
        <v>2</v>
      </c>
      <c r="P120" s="85">
        <v>25</v>
      </c>
      <c r="Q120" s="85">
        <f t="shared" si="28"/>
        <v>4</v>
      </c>
      <c r="R120" s="85">
        <f t="shared" si="29"/>
        <v>100</v>
      </c>
      <c r="S120" s="84" t="str">
        <f t="shared" si="30"/>
        <v>B-4</v>
      </c>
      <c r="T120" s="86" t="str">
        <f t="shared" si="26"/>
        <v>III</v>
      </c>
      <c r="U120" s="86" t="str">
        <f t="shared" si="31"/>
        <v>Mejorable</v>
      </c>
      <c r="V120" s="96"/>
      <c r="W120" s="83" t="str">
        <f>VLOOKUP(H120,PELIGROS!A$2:G$445,6,0)</f>
        <v>Enfermedades Osteomusculares</v>
      </c>
      <c r="X120" s="87"/>
      <c r="Y120" s="87"/>
      <c r="Z120" s="87"/>
      <c r="AA120" s="83"/>
      <c r="AB120" s="83" t="str">
        <f>VLOOKUP(H120,PELIGROS!A$2:G$445,7,0)</f>
        <v>Prevención en lesiones osteomusculares, líderes de pausas activas</v>
      </c>
      <c r="AC120" s="96" t="s">
        <v>1208</v>
      </c>
      <c r="AD120" s="98"/>
    </row>
    <row r="121" spans="1:30" ht="39" thickBot="1">
      <c r="A121" s="182"/>
      <c r="B121" s="182"/>
      <c r="C121" s="98"/>
      <c r="D121" s="101"/>
      <c r="E121" s="104"/>
      <c r="F121" s="104"/>
      <c r="G121" s="83" t="str">
        <f>VLOOKUP(H121,PELIGROS!A$1:G$445,2,0)</f>
        <v>Movimientos repetitivos, Miembros Superiores</v>
      </c>
      <c r="H121" s="84" t="s">
        <v>47</v>
      </c>
      <c r="I121" s="89" t="s">
        <v>1245</v>
      </c>
      <c r="J121" s="83" t="str">
        <f>VLOOKUP(H121,PELIGROS!A$2:G$445,3,0)</f>
        <v>Lesiones Musculoesqueléticas</v>
      </c>
      <c r="K121" s="87" t="s">
        <v>1202</v>
      </c>
      <c r="L121" s="83" t="str">
        <f>VLOOKUP(H121,PELIGROS!A$2:G$445,4,0)</f>
        <v>N/A</v>
      </c>
      <c r="M121" s="83" t="str">
        <f>VLOOKUP(H121,PELIGROS!A$2:G$445,5,0)</f>
        <v>PVE BIomécanico, programa pausas activas, examenes periódicos, recomendaicones, control de posturas</v>
      </c>
      <c r="N121" s="87">
        <v>2</v>
      </c>
      <c r="O121" s="85">
        <v>2</v>
      </c>
      <c r="P121" s="85">
        <v>10</v>
      </c>
      <c r="Q121" s="85">
        <f t="shared" si="28"/>
        <v>4</v>
      </c>
      <c r="R121" s="85">
        <f t="shared" si="29"/>
        <v>40</v>
      </c>
      <c r="S121" s="84" t="str">
        <f t="shared" si="30"/>
        <v>B-4</v>
      </c>
      <c r="T121" s="86" t="str">
        <f t="shared" si="26"/>
        <v>III</v>
      </c>
      <c r="U121" s="86" t="str">
        <f t="shared" si="31"/>
        <v>Mejorable</v>
      </c>
      <c r="V121" s="96"/>
      <c r="W121" s="83" t="str">
        <f>VLOOKUP(H121,PELIGROS!A$2:G$445,6,0)</f>
        <v>Enfermedades musculoesqueleticas</v>
      </c>
      <c r="X121" s="87"/>
      <c r="Y121" s="87"/>
      <c r="Z121" s="87"/>
      <c r="AA121" s="83"/>
      <c r="AB121" s="83" t="str">
        <f>VLOOKUP(H121,PELIGROS!A$2:G$445,7,0)</f>
        <v>Prevención en lesiones osteomusculares, líderes de pausas activas</v>
      </c>
      <c r="AC121" s="96"/>
      <c r="AD121" s="98"/>
    </row>
    <row r="122" spans="1:30" ht="51.75" thickBot="1">
      <c r="A122" s="182"/>
      <c r="B122" s="182"/>
      <c r="C122" s="98"/>
      <c r="D122" s="101"/>
      <c r="E122" s="104"/>
      <c r="F122" s="104"/>
      <c r="G122" s="83" t="str">
        <f>VLOOKUP(H122,PELIGROS!A$1:G$445,2,0)</f>
        <v>Carga de un peso mayor al recomendado</v>
      </c>
      <c r="H122" s="84" t="s">
        <v>486</v>
      </c>
      <c r="I122" s="89" t="s">
        <v>1245</v>
      </c>
      <c r="J122" s="83" t="str">
        <f>VLOOKUP(H122,PELIGROS!A$2:G$445,3,0)</f>
        <v>Lesiones osteomusculares, lesiones osteoarticulares</v>
      </c>
      <c r="K122" s="87" t="s">
        <v>1202</v>
      </c>
      <c r="L122" s="83" t="str">
        <f>VLOOKUP(H122,PELIGROS!A$2:G$445,4,0)</f>
        <v>Inspecciones planeadas e inspecciones no planeadas, procedimientos de programas de seguridad y salud en el trabajo</v>
      </c>
      <c r="M122" s="83" t="str">
        <f>VLOOKUP(H122,PELIGROS!A$2:G$445,5,0)</f>
        <v>PVE Biomecánico, programa pausas activas, exámenes periódicos, recomendaciones, control de posturas</v>
      </c>
      <c r="N122" s="87">
        <v>2</v>
      </c>
      <c r="O122" s="85">
        <v>2</v>
      </c>
      <c r="P122" s="85">
        <v>25</v>
      </c>
      <c r="Q122" s="85">
        <f t="shared" si="28"/>
        <v>4</v>
      </c>
      <c r="R122" s="85">
        <f t="shared" si="29"/>
        <v>100</v>
      </c>
      <c r="S122" s="84" t="str">
        <f t="shared" si="30"/>
        <v>B-4</v>
      </c>
      <c r="T122" s="86" t="str">
        <f t="shared" si="26"/>
        <v>III</v>
      </c>
      <c r="U122" s="86" t="str">
        <f t="shared" si="31"/>
        <v>Mejorable</v>
      </c>
      <c r="V122" s="96"/>
      <c r="W122" s="83" t="str">
        <f>VLOOKUP(H122,PELIGROS!A$2:G$445,6,0)</f>
        <v>Enfermedades del sistema osteomuscular</v>
      </c>
      <c r="X122" s="87"/>
      <c r="Y122" s="87"/>
      <c r="Z122" s="87"/>
      <c r="AA122" s="83"/>
      <c r="AB122" s="83" t="str">
        <f>VLOOKUP(H122,PELIGROS!A$2:G$445,7,0)</f>
        <v>Prevención en lesiones osteomusculares, Líderes en pausas activas</v>
      </c>
      <c r="AC122" s="96"/>
      <c r="AD122" s="98"/>
    </row>
    <row r="123" spans="1:30" ht="64.5" thickBot="1">
      <c r="A123" s="182"/>
      <c r="B123" s="182"/>
      <c r="C123" s="98"/>
      <c r="D123" s="101"/>
      <c r="E123" s="104"/>
      <c r="F123" s="104"/>
      <c r="G123" s="83" t="str">
        <f>VLOOKUP(H123,PELIGROS!A$1:G$445,2,0)</f>
        <v>Atropellamiento, Envestir</v>
      </c>
      <c r="H123" s="84" t="s">
        <v>1187</v>
      </c>
      <c r="I123" s="89" t="s">
        <v>1220</v>
      </c>
      <c r="J123" s="83" t="str">
        <f>VLOOKUP(H123,PELIGROS!A$2:G$445,3,0)</f>
        <v>Lesiones, pérdidas materiales, muerte</v>
      </c>
      <c r="K123" s="87" t="s">
        <v>1202</v>
      </c>
      <c r="L123" s="83" t="str">
        <f>VLOOKUP(H123,PELIGROS!A$2:G$445,4,0)</f>
        <v>Inspecciones planeadas e inspecciones no planeadas, procedimientos de programas de seguridad y salud en el trabajo</v>
      </c>
      <c r="M123" s="83" t="str">
        <f>VLOOKUP(H123,PELIGROS!A$2:G$445,5,0)</f>
        <v>Programa de seguridad vial, señalización</v>
      </c>
      <c r="N123" s="87">
        <v>2</v>
      </c>
      <c r="O123" s="85">
        <v>2</v>
      </c>
      <c r="P123" s="85">
        <v>60</v>
      </c>
      <c r="Q123" s="85">
        <f t="shared" si="28"/>
        <v>4</v>
      </c>
      <c r="R123" s="85">
        <f t="shared" si="29"/>
        <v>240</v>
      </c>
      <c r="S123" s="84" t="str">
        <f t="shared" si="30"/>
        <v>B-4</v>
      </c>
      <c r="T123" s="86" t="str">
        <f t="shared" si="26"/>
        <v>II</v>
      </c>
      <c r="U123" s="86" t="str">
        <f t="shared" si="31"/>
        <v>No Aceptable o Aceptable Con Control Especifico</v>
      </c>
      <c r="V123" s="96"/>
      <c r="W123" s="83" t="str">
        <f>VLOOKUP(H123,PELIGROS!A$2:G$445,6,0)</f>
        <v>Muerte</v>
      </c>
      <c r="X123" s="87"/>
      <c r="Y123" s="87"/>
      <c r="Z123" s="87"/>
      <c r="AA123" s="83" t="s">
        <v>1255</v>
      </c>
      <c r="AB123" s="83" t="str">
        <f>VLOOKUP(H123,PELIGROS!A$2:G$445,7,0)</f>
        <v>Seguridad vial y manejo defensivo, aseguramiento de áreas de trabajo</v>
      </c>
      <c r="AC123" s="87" t="s">
        <v>1211</v>
      </c>
      <c r="AD123" s="98"/>
    </row>
    <row r="124" spans="1:30" ht="51.75" thickBot="1">
      <c r="A124" s="182"/>
      <c r="B124" s="182"/>
      <c r="C124" s="98"/>
      <c r="D124" s="101"/>
      <c r="E124" s="104"/>
      <c r="F124" s="104"/>
      <c r="G124" s="83" t="str">
        <f>VLOOKUP(H124,PELIGROS!A$1:G$445,2,0)</f>
        <v>Inadecuadas conexiones eléctricas-saturación en tomas de energía</v>
      </c>
      <c r="H124" s="84" t="s">
        <v>566</v>
      </c>
      <c r="I124" s="89" t="s">
        <v>1220</v>
      </c>
      <c r="J124" s="83" t="str">
        <f>VLOOKUP(H124,PELIGROS!A$2:G$445,3,0)</f>
        <v>Quemaduras, electrocución, muerte</v>
      </c>
      <c r="K124" s="87" t="s">
        <v>1202</v>
      </c>
      <c r="L124" s="83" t="str">
        <f>VLOOKUP(H124,PELIGROS!A$2:G$445,4,0)</f>
        <v>Inspecciones planeadas e inspecciones no planeadas, procedimientos de programas de seguridad y salud en el trabajo</v>
      </c>
      <c r="M124" s="83" t="str">
        <f>VLOOKUP(H124,PELIGROS!A$2:G$445,5,0)</f>
        <v>E.P.P. Bota dieléctrica, Casco dieléctrico</v>
      </c>
      <c r="N124" s="87">
        <v>2</v>
      </c>
      <c r="O124" s="85">
        <v>1</v>
      </c>
      <c r="P124" s="85">
        <v>100</v>
      </c>
      <c r="Q124" s="85">
        <f t="shared" si="28"/>
        <v>2</v>
      </c>
      <c r="R124" s="85">
        <f t="shared" si="29"/>
        <v>200</v>
      </c>
      <c r="S124" s="84" t="str">
        <f t="shared" si="30"/>
        <v>B-2</v>
      </c>
      <c r="T124" s="86" t="str">
        <f t="shared" si="26"/>
        <v>II</v>
      </c>
      <c r="U124" s="86" t="str">
        <f t="shared" si="31"/>
        <v>No Aceptable o Aceptable Con Control Especifico</v>
      </c>
      <c r="V124" s="96"/>
      <c r="W124" s="83" t="str">
        <f>VLOOKUP(H124,PELIGROS!A$2:G$445,6,0)</f>
        <v>Muerte</v>
      </c>
      <c r="X124" s="87"/>
      <c r="Y124" s="87"/>
      <c r="Z124" s="87"/>
      <c r="AA124" s="83"/>
      <c r="AB124" s="83" t="str">
        <f>VLOOKUP(H124,PELIGROS!A$2:G$445,7,0)</f>
        <v>Uso y manejo adecuado de E.P.P., actos y condiciones inseguras</v>
      </c>
      <c r="AC124" s="87" t="s">
        <v>32</v>
      </c>
      <c r="AD124" s="98"/>
    </row>
    <row r="125" spans="1:30" ht="64.5" thickBot="1">
      <c r="A125" s="182"/>
      <c r="B125" s="182"/>
      <c r="C125" s="98"/>
      <c r="D125" s="101"/>
      <c r="E125" s="104"/>
      <c r="F125" s="104"/>
      <c r="G125" s="83" t="str">
        <f>VLOOKUP(H125,PELIGROS!A$1:G$445,2,0)</f>
        <v>Ingreso a pozos, Red de acueducto o excavaciones</v>
      </c>
      <c r="H125" s="84" t="s">
        <v>571</v>
      </c>
      <c r="I125" s="89" t="s">
        <v>1220</v>
      </c>
      <c r="J125" s="83" t="str">
        <f>VLOOKUP(H125,PELIGROS!A$2:G$445,3,0)</f>
        <v>Intoxicación, asfixicia, daños vías resiratorias, muerte</v>
      </c>
      <c r="K125" s="87" t="s">
        <v>1202</v>
      </c>
      <c r="L125" s="83" t="str">
        <f>VLOOKUP(H125,PELIGROS!A$2:G$445,4,0)</f>
        <v>Inspecciones planeadas e inspecciones no planeadas, procedimientos de programas de seguridad y salud en el trabajo</v>
      </c>
      <c r="M125" s="83" t="str">
        <f>VLOOKUP(H125,PELIGROS!A$2:G$445,5,0)</f>
        <v>E.P.P. Colectivos, Tripoide</v>
      </c>
      <c r="N125" s="87">
        <v>2</v>
      </c>
      <c r="O125" s="85">
        <v>2</v>
      </c>
      <c r="P125" s="85">
        <v>100</v>
      </c>
      <c r="Q125" s="85">
        <f t="shared" si="28"/>
        <v>4</v>
      </c>
      <c r="R125" s="85">
        <f t="shared" si="29"/>
        <v>400</v>
      </c>
      <c r="S125" s="84" t="str">
        <f t="shared" si="30"/>
        <v>B-4</v>
      </c>
      <c r="T125" s="86" t="str">
        <f t="shared" si="26"/>
        <v>II</v>
      </c>
      <c r="U125" s="86" t="str">
        <f t="shared" si="31"/>
        <v>No Aceptable o Aceptable Con Control Especifico</v>
      </c>
      <c r="V125" s="96"/>
      <c r="W125" s="83" t="str">
        <f>VLOOKUP(H125,PELIGROS!A$2:G$445,6,0)</f>
        <v>Muerte</v>
      </c>
      <c r="X125" s="87"/>
      <c r="Y125" s="87"/>
      <c r="Z125" s="87"/>
      <c r="AA125" s="83"/>
      <c r="AB125" s="83" t="str">
        <f>VLOOKUP(H125,PELIGROS!A$2:G$445,7,0)</f>
        <v>Trabajo seguro en espacios confinados y manejo de medidores de gases, diligenciamiento de permisos de trabajos, uso y manejo adecuado de E.P.P.</v>
      </c>
      <c r="AC125" s="87" t="s">
        <v>1256</v>
      </c>
      <c r="AD125" s="98"/>
    </row>
    <row r="126" spans="1:30" ht="85.5" customHeight="1" thickBot="1">
      <c r="A126" s="182"/>
      <c r="B126" s="182"/>
      <c r="C126" s="98"/>
      <c r="D126" s="101"/>
      <c r="E126" s="104"/>
      <c r="F126" s="104"/>
      <c r="G126" s="83" t="str">
        <f>VLOOKUP(H126,PELIGROS!A$1:G$445,2,0)</f>
        <v>Reparación de redes e instalaciones</v>
      </c>
      <c r="H126" s="84" t="s">
        <v>576</v>
      </c>
      <c r="I126" s="89" t="s">
        <v>1220</v>
      </c>
      <c r="J126" s="83" t="str">
        <f>VLOOKUP(H126,PELIGROS!A$2:G$445,3,0)</f>
        <v>Atrapamiento, apastamiento, lesiones, fracturas, muerte</v>
      </c>
      <c r="K126" s="87" t="s">
        <v>1202</v>
      </c>
      <c r="L126" s="83" t="str">
        <f>VLOOKUP(H126,PELIGROS!A$2:G$445,4,0)</f>
        <v>Inspecciones planeadas e inspecciones no planeadas, procedimientos de programas de seguridad y salud en el trabajo</v>
      </c>
      <c r="M126" s="83" t="str">
        <f>VLOOKUP(H126,PELIGROS!A$2:G$445,5,0)</f>
        <v>E.P.P. Colectivos entibados y cajas de entibados</v>
      </c>
      <c r="N126" s="87">
        <v>2</v>
      </c>
      <c r="O126" s="85">
        <v>2</v>
      </c>
      <c r="P126" s="85">
        <v>100</v>
      </c>
      <c r="Q126" s="85">
        <f t="shared" si="28"/>
        <v>4</v>
      </c>
      <c r="R126" s="85">
        <f t="shared" si="29"/>
        <v>400</v>
      </c>
      <c r="S126" s="84" t="str">
        <f t="shared" si="30"/>
        <v>B-4</v>
      </c>
      <c r="T126" s="86" t="str">
        <f t="shared" si="26"/>
        <v>II</v>
      </c>
      <c r="U126" s="86" t="str">
        <f t="shared" si="31"/>
        <v>No Aceptable o Aceptable Con Control Especifico</v>
      </c>
      <c r="V126" s="96"/>
      <c r="W126" s="83" t="str">
        <f>VLOOKUP(H126,PELIGROS!A$2:G$445,6,0)</f>
        <v>Muerte</v>
      </c>
      <c r="X126" s="87"/>
      <c r="Y126" s="87"/>
      <c r="Z126" s="87"/>
      <c r="AA126" s="83"/>
      <c r="AB126" s="83" t="str">
        <f>VLOOKUP(H126,PELIGROS!A$2:G$445,7,0)</f>
        <v>Prevención en riesgo en excavaciones y manejo de entibados, prevención en roturas de redes de gas antural, diligenciamieto de permisos de trabajo, uso y manejo adecuado de E.P.P.</v>
      </c>
      <c r="AC126" s="87" t="s">
        <v>1257</v>
      </c>
      <c r="AD126" s="98"/>
    </row>
    <row r="127" spans="1:30" ht="39" thickBot="1">
      <c r="A127" s="182"/>
      <c r="B127" s="182"/>
      <c r="C127" s="98"/>
      <c r="D127" s="101"/>
      <c r="E127" s="104"/>
      <c r="F127" s="104"/>
      <c r="G127" s="83" t="str">
        <f>VLOOKUP(H127,PELIGROS!A$1:G$445,2,0)</f>
        <v>Superficies de trabajo irregulares o deslizantes</v>
      </c>
      <c r="H127" s="84" t="s">
        <v>597</v>
      </c>
      <c r="I127" s="89" t="s">
        <v>1220</v>
      </c>
      <c r="J127" s="83" t="str">
        <f>VLOOKUP(H127,PELIGROS!A$2:G$445,3,0)</f>
        <v>Caidas del mismo nivel, fracturas, golpe con objetos, caídas de objetos, obstrucción de rutas de evacuación</v>
      </c>
      <c r="K127" s="87" t="s">
        <v>1202</v>
      </c>
      <c r="L127" s="83" t="str">
        <f>VLOOKUP(H127,PELIGROS!A$2:G$445,4,0)</f>
        <v>N/A</v>
      </c>
      <c r="M127" s="83" t="str">
        <f>VLOOKUP(H127,PELIGROS!A$2:G$445,5,0)</f>
        <v>N/A</v>
      </c>
      <c r="N127" s="87">
        <v>2</v>
      </c>
      <c r="O127" s="85">
        <v>2</v>
      </c>
      <c r="P127" s="85">
        <v>25</v>
      </c>
      <c r="Q127" s="85">
        <f t="shared" si="28"/>
        <v>4</v>
      </c>
      <c r="R127" s="85">
        <f t="shared" si="29"/>
        <v>100</v>
      </c>
      <c r="S127" s="84" t="str">
        <f t="shared" si="30"/>
        <v>B-4</v>
      </c>
      <c r="T127" s="86" t="str">
        <f t="shared" si="26"/>
        <v>III</v>
      </c>
      <c r="U127" s="86" t="str">
        <f t="shared" si="31"/>
        <v>Mejorable</v>
      </c>
      <c r="V127" s="96"/>
      <c r="W127" s="83" t="str">
        <f>VLOOKUP(H127,PELIGROS!A$2:G$445,6,0)</f>
        <v>Caídas de distinto nivel</v>
      </c>
      <c r="X127" s="87"/>
      <c r="Y127" s="87"/>
      <c r="Z127" s="87"/>
      <c r="AA127" s="83"/>
      <c r="AB127" s="83" t="str">
        <f>VLOOKUP(H127,PELIGROS!A$2:G$445,7,0)</f>
        <v>Pautas Básicas en orden y aseo en el lugar de trabajo, actos y condiciones inseguras</v>
      </c>
      <c r="AC127" s="87" t="s">
        <v>32</v>
      </c>
      <c r="AD127" s="98"/>
    </row>
    <row r="128" spans="1:30" ht="64.5" thickBot="1">
      <c r="A128" s="182"/>
      <c r="B128" s="182"/>
      <c r="C128" s="98"/>
      <c r="D128" s="101"/>
      <c r="E128" s="104"/>
      <c r="F128" s="104"/>
      <c r="G128" s="83" t="str">
        <f>VLOOKUP(H128,PELIGROS!A$1:G$445,2,0)</f>
        <v>Herramientas Manuales</v>
      </c>
      <c r="H128" s="84" t="s">
        <v>606</v>
      </c>
      <c r="I128" s="89" t="s">
        <v>1220</v>
      </c>
      <c r="J128" s="83" t="str">
        <f>VLOOKUP(H128,PELIGROS!A$2:G$445,3,0)</f>
        <v>Quemaduras, contusiones y lesiones</v>
      </c>
      <c r="K128" s="87" t="s">
        <v>1202</v>
      </c>
      <c r="L128" s="83" t="str">
        <f>VLOOKUP(H128,PELIGROS!A$2:G$445,4,0)</f>
        <v>Inspecciones planeadas e inspecciones no planeadas, procedimientos de programas de seguridad y salud en el trabajo</v>
      </c>
      <c r="M128" s="83" t="str">
        <f>VLOOKUP(H128,PELIGROS!A$2:G$445,5,0)</f>
        <v>E.P.P.</v>
      </c>
      <c r="N128" s="87">
        <v>2</v>
      </c>
      <c r="O128" s="85">
        <v>3</v>
      </c>
      <c r="P128" s="85">
        <v>25</v>
      </c>
      <c r="Q128" s="85">
        <f t="shared" si="28"/>
        <v>6</v>
      </c>
      <c r="R128" s="85">
        <f t="shared" si="29"/>
        <v>150</v>
      </c>
      <c r="S128" s="84" t="str">
        <f t="shared" si="30"/>
        <v>M-6</v>
      </c>
      <c r="T128" s="86" t="str">
        <f t="shared" si="26"/>
        <v>II</v>
      </c>
      <c r="U128" s="86" t="str">
        <f t="shared" si="31"/>
        <v>No Aceptable o Aceptable Con Control Especifico</v>
      </c>
      <c r="V128" s="96"/>
      <c r="W128" s="83" t="str">
        <f>VLOOKUP(H128,PELIGROS!A$2:G$445,6,0)</f>
        <v>Amputación</v>
      </c>
      <c r="X128" s="87"/>
      <c r="Y128" s="87"/>
      <c r="Z128" s="87"/>
      <c r="AA128" s="83"/>
      <c r="AB128" s="83" t="str">
        <f>VLOOKUP(H128,PELIGROS!A$2:G$445,7,0)</f>
        <v xml:space="preserve">
Uso y manejo adecuado de E.P.P., uso y manejo adecuado de herramientas manuales y/o máqinas y equipos</v>
      </c>
      <c r="AC128" s="96" t="s">
        <v>1258</v>
      </c>
      <c r="AD128" s="98"/>
    </row>
    <row r="129" spans="1:30" ht="51.75" thickBot="1">
      <c r="A129" s="182"/>
      <c r="B129" s="182"/>
      <c r="C129" s="98"/>
      <c r="D129" s="101"/>
      <c r="E129" s="104"/>
      <c r="F129" s="104"/>
      <c r="G129" s="83" t="str">
        <f>VLOOKUP(H129,PELIGROS!A$1:G$445,2,0)</f>
        <v>Maquinaria y equipo</v>
      </c>
      <c r="H129" s="84" t="s">
        <v>612</v>
      </c>
      <c r="I129" s="89" t="s">
        <v>1220</v>
      </c>
      <c r="J129" s="83" t="str">
        <f>VLOOKUP(H129,PELIGROS!A$2:G$445,3,0)</f>
        <v>Atrapamiento, amputación, aplastamiento, fractura, muerte</v>
      </c>
      <c r="K129" s="87" t="s">
        <v>1202</v>
      </c>
      <c r="L129" s="83" t="str">
        <f>VLOOKUP(H129,PELIGROS!A$2:G$445,4,0)</f>
        <v>Inspecciones planeadas e inspecciones no planeadas, procedimientos de programas de seguridad y salud en el trabajo</v>
      </c>
      <c r="M129" s="83" t="str">
        <f>VLOOKUP(H129,PELIGROS!A$2:G$445,5,0)</f>
        <v>E.P.P.</v>
      </c>
      <c r="N129" s="87">
        <v>2</v>
      </c>
      <c r="O129" s="85">
        <v>2</v>
      </c>
      <c r="P129" s="85">
        <v>25</v>
      </c>
      <c r="Q129" s="85">
        <f t="shared" si="28"/>
        <v>4</v>
      </c>
      <c r="R129" s="85">
        <f t="shared" si="29"/>
        <v>100</v>
      </c>
      <c r="S129" s="84" t="str">
        <f t="shared" si="30"/>
        <v>B-4</v>
      </c>
      <c r="T129" s="86" t="str">
        <f t="shared" si="26"/>
        <v>III</v>
      </c>
      <c r="U129" s="86" t="str">
        <f t="shared" si="31"/>
        <v>Mejorable</v>
      </c>
      <c r="V129" s="96"/>
      <c r="W129" s="83" t="str">
        <f>VLOOKUP(H129,PELIGROS!A$2:G$445,6,0)</f>
        <v>Aplastamiento</v>
      </c>
      <c r="X129" s="87"/>
      <c r="Y129" s="87"/>
      <c r="Z129" s="87"/>
      <c r="AA129" s="83"/>
      <c r="AB129" s="83" t="str">
        <f>VLOOKUP(H129,PELIGROS!A$2:G$445,7,0)</f>
        <v>Uso y manejo adecuado de E.P.P., uso y manejo adecuado de herramientas amnuales y/o máquinas y equipos</v>
      </c>
      <c r="AC129" s="96"/>
      <c r="AD129" s="98"/>
    </row>
    <row r="130" spans="1:30" ht="86.25" customHeight="1" thickBot="1">
      <c r="A130" s="182"/>
      <c r="B130" s="182"/>
      <c r="C130" s="98"/>
      <c r="D130" s="101"/>
      <c r="E130" s="104"/>
      <c r="F130" s="104"/>
      <c r="G130" s="83" t="str">
        <f>VLOOKUP(H130,PELIGROS!A$1:G$445,2,0)</f>
        <v>Atraco, golpiza, atentados y secuestrados</v>
      </c>
      <c r="H130" s="84" t="s">
        <v>57</v>
      </c>
      <c r="I130" s="89" t="s">
        <v>1220</v>
      </c>
      <c r="J130" s="83" t="str">
        <f>VLOOKUP(H130,PELIGROS!A$2:G$445,3,0)</f>
        <v>Estrés, golpes, Secuestros</v>
      </c>
      <c r="K130" s="87" t="s">
        <v>1202</v>
      </c>
      <c r="L130" s="83" t="str">
        <f>VLOOKUP(H130,PELIGROS!A$2:G$445,4,0)</f>
        <v>Inspecciones planeadas e inspecciones no planeadas, procedimientos de programas de seguridad y salud en el trabajo</v>
      </c>
      <c r="M130" s="83" t="str">
        <f>VLOOKUP(H130,PELIGROS!A$2:G$445,5,0)</f>
        <v xml:space="preserve">Uniformes Corporativos, Caquetas corporativas, Carnetización
</v>
      </c>
      <c r="N130" s="87">
        <v>2</v>
      </c>
      <c r="O130" s="85">
        <v>3</v>
      </c>
      <c r="P130" s="85">
        <v>60</v>
      </c>
      <c r="Q130" s="85">
        <f t="shared" si="28"/>
        <v>6</v>
      </c>
      <c r="R130" s="85">
        <f t="shared" si="29"/>
        <v>360</v>
      </c>
      <c r="S130" s="84" t="str">
        <f t="shared" si="30"/>
        <v>M-6</v>
      </c>
      <c r="T130" s="86" t="str">
        <f t="shared" si="26"/>
        <v>II</v>
      </c>
      <c r="U130" s="86" t="str">
        <f t="shared" si="31"/>
        <v>No Aceptable o Aceptable Con Control Especifico</v>
      </c>
      <c r="V130" s="96"/>
      <c r="W130" s="83" t="str">
        <f>VLOOKUP(H130,PELIGROS!A$2:G$445,6,0)</f>
        <v>Secuestros</v>
      </c>
      <c r="X130" s="87"/>
      <c r="Y130" s="87"/>
      <c r="Z130" s="87"/>
      <c r="AA130" s="83"/>
      <c r="AB130" s="83" t="str">
        <f>VLOOKUP(H130,PELIGROS!A$2:G$445,7,0)</f>
        <v>N/A</v>
      </c>
      <c r="AC130" s="87" t="s">
        <v>1230</v>
      </c>
      <c r="AD130" s="98"/>
    </row>
    <row r="131" spans="1:30" ht="90" thickBot="1">
      <c r="A131" s="182"/>
      <c r="B131" s="182"/>
      <c r="C131" s="98"/>
      <c r="D131" s="101"/>
      <c r="E131" s="104"/>
      <c r="F131" s="104"/>
      <c r="G131" s="83" t="str">
        <f>VLOOKUP(H131,PELIGROS!A$1:G$445,2,0)</f>
        <v>MANTENIMIENTO DE PUENTE GRUAS, LIMPIEZA DE CANALES, MANTENIMIENTO DE INSTALACIONES LOCATIVAS, MANTENIMIENTO Y REPARACIÓN DE POZOS</v>
      </c>
      <c r="H131" s="84" t="s">
        <v>624</v>
      </c>
      <c r="I131" s="89" t="s">
        <v>1220</v>
      </c>
      <c r="J131" s="83" t="str">
        <f>VLOOKUP(H131,PELIGROS!A$2:G$445,3,0)</f>
        <v>LESIONES, FRACTURAS, MUERTE</v>
      </c>
      <c r="K131" s="87" t="s">
        <v>1202</v>
      </c>
      <c r="L131" s="83" t="str">
        <f>VLOOKUP(H131,PELIGROS!A$2:G$445,4,0)</f>
        <v>Inspecciones planeadas e inspecciones no planeadas, procedimientos de programas de seguridad y salud en el trabajo</v>
      </c>
      <c r="M131" s="83" t="str">
        <f>VLOOKUP(H131,PELIGROS!A$2:G$445,5,0)</f>
        <v>EPP</v>
      </c>
      <c r="N131" s="87">
        <v>2</v>
      </c>
      <c r="O131" s="85">
        <v>1</v>
      </c>
      <c r="P131" s="85">
        <v>100</v>
      </c>
      <c r="Q131" s="85">
        <f t="shared" si="28"/>
        <v>2</v>
      </c>
      <c r="R131" s="85">
        <f t="shared" si="29"/>
        <v>200</v>
      </c>
      <c r="S131" s="84" t="str">
        <f t="shared" si="30"/>
        <v>B-2</v>
      </c>
      <c r="T131" s="86" t="str">
        <f t="shared" si="26"/>
        <v>II</v>
      </c>
      <c r="U131" s="86" t="str">
        <f t="shared" si="31"/>
        <v>No Aceptable o Aceptable Con Control Especifico</v>
      </c>
      <c r="V131" s="96"/>
      <c r="W131" s="83" t="str">
        <f>VLOOKUP(H131,PELIGROS!A$2:G$445,6,0)</f>
        <v>MUERTE</v>
      </c>
      <c r="X131" s="87"/>
      <c r="Y131" s="87"/>
      <c r="Z131" s="87"/>
      <c r="AA131" s="83"/>
      <c r="AB131" s="83" t="str">
        <f>VLOOKUP(H131,PELIGROS!A$2:G$445,7,0)</f>
        <v>CERTIFICACIÓN Y/O ENTRENAMIENTO EN TRABAJO SEGURO EN ALTURAS; DILGENCIAMIENTO DE PERMISO DE TRABAJO; USO Y MANEJO ADECUADO DE E.P.P.; ARME Y DESARME DE ANDAMIOS</v>
      </c>
      <c r="AC131" s="87" t="s">
        <v>32</v>
      </c>
      <c r="AD131" s="98"/>
    </row>
    <row r="132" spans="1:30" ht="51.75" thickBot="1">
      <c r="A132" s="182"/>
      <c r="B132" s="182"/>
      <c r="C132" s="98"/>
      <c r="D132" s="101"/>
      <c r="E132" s="104"/>
      <c r="F132" s="104"/>
      <c r="G132" s="83" t="str">
        <f>VLOOKUP(H132,PELIGROS!A$1:G$445,2,0)</f>
        <v>LLUVIAS, GRANIZADA, HELADAS</v>
      </c>
      <c r="H132" s="84" t="s">
        <v>86</v>
      </c>
      <c r="I132" s="89" t="s">
        <v>1221</v>
      </c>
      <c r="J132" s="83" t="str">
        <f>VLOOKUP(H132,PELIGROS!A$2:G$445,3,0)</f>
        <v>DERRUMBES, HIPOTERMIA, DAÑO EN INSTALACIONES</v>
      </c>
      <c r="K132" s="87" t="s">
        <v>1202</v>
      </c>
      <c r="L132" s="83" t="str">
        <f>VLOOKUP(H132,PELIGROS!A$2:G$445,4,0)</f>
        <v>Inspecciones planeadas e inspecciones no planeadas, procedimientos de programas de seguridad y salud en el trabajo</v>
      </c>
      <c r="M132" s="83" t="str">
        <f>VLOOKUP(H132,PELIGROS!A$2:G$445,5,0)</f>
        <v>BRIGADAS DE EMERGENCIAS</v>
      </c>
      <c r="N132" s="87">
        <v>2</v>
      </c>
      <c r="O132" s="85">
        <v>1</v>
      </c>
      <c r="P132" s="85">
        <v>100</v>
      </c>
      <c r="Q132" s="85">
        <f t="shared" si="28"/>
        <v>2</v>
      </c>
      <c r="R132" s="85">
        <f t="shared" si="29"/>
        <v>200</v>
      </c>
      <c r="S132" s="84" t="str">
        <f t="shared" si="30"/>
        <v>B-2</v>
      </c>
      <c r="T132" s="86" t="str">
        <f t="shared" si="26"/>
        <v>II</v>
      </c>
      <c r="U132" s="86" t="str">
        <f t="shared" si="31"/>
        <v>No Aceptable o Aceptable Con Control Especifico</v>
      </c>
      <c r="V132" s="96"/>
      <c r="W132" s="83" t="str">
        <f>VLOOKUP(H132,PELIGROS!A$2:G$445,6,0)</f>
        <v>MUERTE</v>
      </c>
      <c r="X132" s="87"/>
      <c r="Y132" s="87"/>
      <c r="Z132" s="87"/>
      <c r="AA132" s="83"/>
      <c r="AB132" s="83" t="str">
        <f>VLOOKUP(H132,PELIGROS!A$2:G$445,7,0)</f>
        <v>ENTRENAMIENTO DE LA BRIGADA; DIVULGACIÓN DE PLAN DE EMERGENCIA</v>
      </c>
      <c r="AC132" s="96" t="s">
        <v>1259</v>
      </c>
      <c r="AD132" s="98"/>
    </row>
    <row r="133" spans="1:30" ht="51.75" thickBot="1">
      <c r="A133" s="182"/>
      <c r="B133" s="182"/>
      <c r="C133" s="99"/>
      <c r="D133" s="102"/>
      <c r="E133" s="105"/>
      <c r="F133" s="105"/>
      <c r="G133" s="88" t="str">
        <f>VLOOKUP(H133,PELIGROS!A$1:G$445,2,0)</f>
        <v>SISMOS, INCENDIOS, INUNDACIONES, TERREMOTOS, VENDAVALES, DERRUMBE</v>
      </c>
      <c r="H133" s="89" t="s">
        <v>62</v>
      </c>
      <c r="I133" s="89" t="s">
        <v>1221</v>
      </c>
      <c r="J133" s="88" t="str">
        <f>VLOOKUP(H133,PELIGROS!A$2:G$445,3,0)</f>
        <v>SISMOS, INCENDIOS, INUNDACIONES, TERREMOTOS, VENDAVALES</v>
      </c>
      <c r="K133" s="92" t="s">
        <v>1202</v>
      </c>
      <c r="L133" s="88" t="str">
        <f>VLOOKUP(H133,PELIGROS!A$2:G$445,4,0)</f>
        <v>Inspecciones planeadas e inspecciones no planeadas, procedimientos de programas de seguridad y salud en el trabajo</v>
      </c>
      <c r="M133" s="88" t="str">
        <f>VLOOKUP(H133,PELIGROS!A$2:G$445,5,0)</f>
        <v>BRIGADAS DE EMERGENCIAS</v>
      </c>
      <c r="N133" s="92">
        <v>2</v>
      </c>
      <c r="O133" s="90">
        <v>1</v>
      </c>
      <c r="P133" s="90">
        <v>100</v>
      </c>
      <c r="Q133" s="90">
        <f t="shared" si="28"/>
        <v>2</v>
      </c>
      <c r="R133" s="90">
        <f t="shared" si="29"/>
        <v>200</v>
      </c>
      <c r="S133" s="89" t="str">
        <f t="shared" si="30"/>
        <v>B-2</v>
      </c>
      <c r="T133" s="91" t="str">
        <f t="shared" si="26"/>
        <v>II</v>
      </c>
      <c r="U133" s="91" t="str">
        <f t="shared" si="31"/>
        <v>No Aceptable o Aceptable Con Control Especifico</v>
      </c>
      <c r="V133" s="106"/>
      <c r="W133" s="88" t="str">
        <f>VLOOKUP(H133,PELIGROS!A$2:G$445,6,0)</f>
        <v>MUERTE</v>
      </c>
      <c r="X133" s="92"/>
      <c r="Y133" s="92"/>
      <c r="Z133" s="92"/>
      <c r="AA133" s="88"/>
      <c r="AB133" s="88" t="str">
        <f>VLOOKUP(H133,PELIGROS!A$2:G$445,7,0)</f>
        <v>ENTRENAMIENTO DE LA BRIGADA; DIVULGACIÓN DE PLAN DE EMERGENCIA</v>
      </c>
      <c r="AC133" s="106"/>
      <c r="AD133" s="99"/>
    </row>
    <row r="134" spans="1:30" ht="39" thickBot="1">
      <c r="A134" s="182"/>
      <c r="B134" s="182"/>
      <c r="C134" s="120" t="str">
        <f>VLOOKUP(E134,[2]Hoja2!A$2:C$82,2,0)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134" s="123" t="str">
        <f>VLOOKUP(E134,[2]Hoja2!A$2:C$82,3,0)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134" s="126" t="s">
        <v>1038</v>
      </c>
      <c r="F134" s="126" t="s">
        <v>1228</v>
      </c>
      <c r="G134" s="68" t="str">
        <f>VLOOKUP(H134,PELIGROS!A$1:G$445,2,0)</f>
        <v>Fluidos y Excrementos</v>
      </c>
      <c r="H134" s="39" t="s">
        <v>98</v>
      </c>
      <c r="I134" s="44" t="s">
        <v>1215</v>
      </c>
      <c r="J134" s="68" t="str">
        <f>VLOOKUP(H134,PELIGROS!A$2:G$445,3,0)</f>
        <v>Enfermedades Infectocontagiosas</v>
      </c>
      <c r="K134" s="71" t="s">
        <v>1202</v>
      </c>
      <c r="L134" s="68" t="str">
        <f>VLOOKUP(H134,PELIGROS!A$2:G$445,4,0)</f>
        <v>N/A</v>
      </c>
      <c r="M134" s="68" t="str">
        <f>VLOOKUP(H134,PELIGROS!A$2:G$445,5,0)</f>
        <v>N/A</v>
      </c>
      <c r="N134" s="71">
        <v>2</v>
      </c>
      <c r="O134" s="69">
        <v>3</v>
      </c>
      <c r="P134" s="69">
        <v>10</v>
      </c>
      <c r="Q134" s="69">
        <f>N134*O134</f>
        <v>6</v>
      </c>
      <c r="R134" s="69">
        <f>P134*Q134</f>
        <v>60</v>
      </c>
      <c r="S134" s="39" t="str">
        <f>IF(Q134=40,"MA-40",IF(Q134=30,"MA-30",IF(Q134=20,"A-20",IF(Q134=10,"A-10",IF(Q134=24,"MA-24",IF(Q134=18,"A-18",IF(Q134=12,"A-12",IF(Q134=6,"M-6",IF(Q134=8,"M-8",IF(Q134=6,"M-6",IF(Q134=4,"B-4",IF(Q134=2,"B-2",))))))))))))</f>
        <v>M-6</v>
      </c>
      <c r="T134" s="70" t="str">
        <f t="shared" si="26"/>
        <v>III</v>
      </c>
      <c r="U134" s="70" t="str">
        <f>IF(T134=0,"",IF(T134="IV","Aceptable",IF(T134="III","Mejorable",IF(T134="II","No Aceptable o Aceptable Con Control Especifico",IF(T134="I","No Aceptable","")))))</f>
        <v>Mejorable</v>
      </c>
      <c r="V134" s="107">
        <v>12</v>
      </c>
      <c r="W134" s="68" t="str">
        <f>VLOOKUP(H134,PELIGROS!A$2:G$445,6,0)</f>
        <v>Posibles enfermedades</v>
      </c>
      <c r="X134" s="71"/>
      <c r="Y134" s="71"/>
      <c r="Z134" s="71"/>
      <c r="AA134" s="68"/>
      <c r="AB134" s="68" t="str">
        <f>VLOOKUP(H134,PELIGROS!A$2:G$445,7,0)</f>
        <v xml:space="preserve">Riesgo Biológico, Autocuidado y/o Uso y manejo adecuado de E.P.P.
</v>
      </c>
      <c r="AC134" s="107" t="s">
        <v>1247</v>
      </c>
      <c r="AD134" s="120" t="s">
        <v>1204</v>
      </c>
    </row>
    <row r="135" spans="1:30" ht="39" thickBot="1">
      <c r="A135" s="182"/>
      <c r="B135" s="182"/>
      <c r="C135" s="121"/>
      <c r="D135" s="124"/>
      <c r="E135" s="127"/>
      <c r="F135" s="127"/>
      <c r="G135" s="72" t="str">
        <f>VLOOKUP(H135,PELIGROS!A$1:G$445,2,0)</f>
        <v>Modeduras</v>
      </c>
      <c r="H135" s="40" t="s">
        <v>79</v>
      </c>
      <c r="I135" s="44" t="s">
        <v>1215</v>
      </c>
      <c r="J135" s="72" t="str">
        <f>VLOOKUP(H135,PELIGROS!A$2:G$445,3,0)</f>
        <v>Lesiones, tejidos, muerte, enfermedades infectocontagiosas</v>
      </c>
      <c r="K135" s="74" t="s">
        <v>1202</v>
      </c>
      <c r="L135" s="72" t="str">
        <f>VLOOKUP(H135,PELIGROS!A$2:G$445,4,0)</f>
        <v>N/A</v>
      </c>
      <c r="M135" s="72" t="str">
        <f>VLOOKUP(H135,PELIGROS!A$2:G$445,5,0)</f>
        <v>N/A</v>
      </c>
      <c r="N135" s="74">
        <v>2</v>
      </c>
      <c r="O135" s="19">
        <v>2</v>
      </c>
      <c r="P135" s="19">
        <v>25</v>
      </c>
      <c r="Q135" s="19">
        <f t="shared" ref="Q135:Q225" si="32">N135*O135</f>
        <v>4</v>
      </c>
      <c r="R135" s="19">
        <f t="shared" ref="R135:R225" si="33">P135*Q135</f>
        <v>100</v>
      </c>
      <c r="S135" s="40" t="str">
        <f t="shared" ref="S135:S225" si="34">IF(Q135=40,"MA-40",IF(Q135=30,"MA-30",IF(Q135=20,"A-20",IF(Q135=10,"A-10",IF(Q135=24,"MA-24",IF(Q135=18,"A-18",IF(Q135=12,"A-12",IF(Q135=6,"M-6",IF(Q135=8,"M-8",IF(Q135=6,"M-6",IF(Q135=4,"B-4",IF(Q135=2,"B-2",))))))))))))</f>
        <v>B-4</v>
      </c>
      <c r="T135" s="73" t="str">
        <f t="shared" si="26"/>
        <v>III</v>
      </c>
      <c r="U135" s="73" t="str">
        <f t="shared" ref="U135:U225" si="35">IF(T135=0,"",IF(T135="IV","Aceptable",IF(T135="III","Mejorable",IF(T135="II","No Aceptable o Aceptable Con Control Especifico",IF(T135="I","No Aceptable","")))))</f>
        <v>Mejorable</v>
      </c>
      <c r="V135" s="108"/>
      <c r="W135" s="72" t="str">
        <f>VLOOKUP(H135,PELIGROS!A$2:G$445,6,0)</f>
        <v>Posibles enfermedades</v>
      </c>
      <c r="X135" s="74"/>
      <c r="Y135" s="74"/>
      <c r="Z135" s="74"/>
      <c r="AA135" s="72"/>
      <c r="AB135" s="72" t="str">
        <f>VLOOKUP(H135,PELIGROS!A$2:G$445,7,0)</f>
        <v xml:space="preserve">Riesgo Biológico, Autocuidado y/o Uso y manejo adecuado de E.P.P.
</v>
      </c>
      <c r="AC135" s="108"/>
      <c r="AD135" s="121"/>
    </row>
    <row r="136" spans="1:30" ht="39" thickBot="1">
      <c r="A136" s="182"/>
      <c r="B136" s="182"/>
      <c r="C136" s="121"/>
      <c r="D136" s="124"/>
      <c r="E136" s="127"/>
      <c r="F136" s="127"/>
      <c r="G136" s="72" t="str">
        <f>VLOOKUP(H136,PELIGROS!A$1:G$445,2,0)</f>
        <v>Parásitos</v>
      </c>
      <c r="H136" s="40" t="s">
        <v>105</v>
      </c>
      <c r="I136" s="44" t="s">
        <v>1215</v>
      </c>
      <c r="J136" s="72" t="str">
        <f>VLOOKUP(H136,PELIGROS!A$2:G$445,3,0)</f>
        <v>Lesiones, infecciones parasitarias</v>
      </c>
      <c r="K136" s="74" t="s">
        <v>1202</v>
      </c>
      <c r="L136" s="72" t="str">
        <f>VLOOKUP(H136,PELIGROS!A$2:G$445,4,0)</f>
        <v>N/A</v>
      </c>
      <c r="M136" s="72" t="str">
        <f>VLOOKUP(H136,PELIGROS!A$2:G$445,5,0)</f>
        <v>N/A</v>
      </c>
      <c r="N136" s="74">
        <v>2</v>
      </c>
      <c r="O136" s="19">
        <v>1</v>
      </c>
      <c r="P136" s="19">
        <v>25</v>
      </c>
      <c r="Q136" s="19">
        <f t="shared" si="32"/>
        <v>2</v>
      </c>
      <c r="R136" s="19">
        <f t="shared" si="33"/>
        <v>50</v>
      </c>
      <c r="S136" s="40" t="str">
        <f t="shared" si="34"/>
        <v>B-2</v>
      </c>
      <c r="T136" s="73" t="str">
        <f t="shared" si="26"/>
        <v>III</v>
      </c>
      <c r="U136" s="73" t="str">
        <f t="shared" si="35"/>
        <v>Mejorable</v>
      </c>
      <c r="V136" s="108"/>
      <c r="W136" s="72" t="str">
        <f>VLOOKUP(H136,PELIGROS!A$2:G$445,6,0)</f>
        <v>Enfermedades Parasitarias</v>
      </c>
      <c r="X136" s="74"/>
      <c r="Y136" s="74"/>
      <c r="Z136" s="74"/>
      <c r="AA136" s="72"/>
      <c r="AB136" s="72" t="str">
        <f>VLOOKUP(H136,PELIGROS!A$2:G$445,7,0)</f>
        <v xml:space="preserve">Riesgo Biológico, Autocuidado y/o Uso y manejo adecuado de E.P.P.
</v>
      </c>
      <c r="AC136" s="108"/>
      <c r="AD136" s="121"/>
    </row>
    <row r="137" spans="1:30" ht="51.75" thickBot="1">
      <c r="A137" s="182"/>
      <c r="B137" s="182"/>
      <c r="C137" s="121"/>
      <c r="D137" s="124"/>
      <c r="E137" s="127"/>
      <c r="F137" s="127"/>
      <c r="G137" s="72" t="str">
        <f>VLOOKUP(H137,PELIGROS!A$1:G$445,2,0)</f>
        <v>Bacteria</v>
      </c>
      <c r="H137" s="40" t="s">
        <v>108</v>
      </c>
      <c r="I137" s="44" t="s">
        <v>1215</v>
      </c>
      <c r="J137" s="72" t="str">
        <f>VLOOKUP(H137,PELIGROS!A$2:G$445,3,0)</f>
        <v>Infecciones producidas por Bacterianas</v>
      </c>
      <c r="K137" s="74" t="s">
        <v>1202</v>
      </c>
      <c r="L137" s="72" t="str">
        <f>VLOOKUP(H137,PELIGROS!A$2:G$445,4,0)</f>
        <v>Inspecciones planeadas e inspecciones no planeadas, procedimientos de programas de seguridad y salud en el trabajo</v>
      </c>
      <c r="M137" s="72" t="str">
        <f>VLOOKUP(H137,PELIGROS!A$2:G$445,5,0)</f>
        <v>Programa de vacunación, bota pantalon, overol, guantes, tapabocas, mascarillas con filtos</v>
      </c>
      <c r="N137" s="74">
        <v>2</v>
      </c>
      <c r="O137" s="19">
        <v>3</v>
      </c>
      <c r="P137" s="19">
        <v>10</v>
      </c>
      <c r="Q137" s="19">
        <f t="shared" si="32"/>
        <v>6</v>
      </c>
      <c r="R137" s="19">
        <f t="shared" si="33"/>
        <v>60</v>
      </c>
      <c r="S137" s="40" t="str">
        <f t="shared" si="34"/>
        <v>M-6</v>
      </c>
      <c r="T137" s="73" t="str">
        <f t="shared" si="26"/>
        <v>III</v>
      </c>
      <c r="U137" s="73" t="str">
        <f t="shared" si="35"/>
        <v>Mejorable</v>
      </c>
      <c r="V137" s="108"/>
      <c r="W137" s="72" t="str">
        <f>VLOOKUP(H137,PELIGROS!A$2:G$445,6,0)</f>
        <v xml:space="preserve">Enfermedades Infectocontagiosas
</v>
      </c>
      <c r="X137" s="74"/>
      <c r="Y137" s="74"/>
      <c r="Z137" s="74"/>
      <c r="AA137" s="72"/>
      <c r="AB137" s="72" t="str">
        <f>VLOOKUP(H137,PELIGROS!A$2:G$445,7,0)</f>
        <v xml:space="preserve">Riesgo Biológico, Autocuidado y/o Uso y manejo adecuado de E.P.P.
</v>
      </c>
      <c r="AC137" s="108"/>
      <c r="AD137" s="121"/>
    </row>
    <row r="138" spans="1:30" ht="51.75" thickBot="1">
      <c r="A138" s="182"/>
      <c r="B138" s="182"/>
      <c r="C138" s="121"/>
      <c r="D138" s="124"/>
      <c r="E138" s="127"/>
      <c r="F138" s="127"/>
      <c r="G138" s="72" t="str">
        <f>VLOOKUP(H138,PELIGROS!A$1:G$445,2,0)</f>
        <v>Hongos</v>
      </c>
      <c r="H138" s="40" t="s">
        <v>117</v>
      </c>
      <c r="I138" s="44" t="s">
        <v>1215</v>
      </c>
      <c r="J138" s="72" t="str">
        <f>VLOOKUP(H138,PELIGROS!A$2:G$445,3,0)</f>
        <v>Micosis</v>
      </c>
      <c r="K138" s="74" t="s">
        <v>1202</v>
      </c>
      <c r="L138" s="72" t="str">
        <f>VLOOKUP(H138,PELIGROS!A$2:G$445,4,0)</f>
        <v>Inspecciones planeadas e inspecciones no planeadas, procedimientos de programas de seguridad y salud en el trabajo</v>
      </c>
      <c r="M138" s="72" t="str">
        <f>VLOOKUP(H138,PELIGROS!A$2:G$445,5,0)</f>
        <v>Programa de vacunación, éxamenes periódicos</v>
      </c>
      <c r="N138" s="74">
        <v>2</v>
      </c>
      <c r="O138" s="19">
        <v>2</v>
      </c>
      <c r="P138" s="19">
        <v>25</v>
      </c>
      <c r="Q138" s="19">
        <f t="shared" si="32"/>
        <v>4</v>
      </c>
      <c r="R138" s="19">
        <f t="shared" si="33"/>
        <v>100</v>
      </c>
      <c r="S138" s="40" t="str">
        <f t="shared" si="34"/>
        <v>B-4</v>
      </c>
      <c r="T138" s="73" t="str">
        <f t="shared" si="26"/>
        <v>III</v>
      </c>
      <c r="U138" s="73" t="str">
        <f t="shared" si="35"/>
        <v>Mejorable</v>
      </c>
      <c r="V138" s="108"/>
      <c r="W138" s="72" t="str">
        <f>VLOOKUP(H138,PELIGROS!A$2:G$445,6,0)</f>
        <v>Micosis</v>
      </c>
      <c r="X138" s="74"/>
      <c r="Y138" s="74"/>
      <c r="Z138" s="74"/>
      <c r="AA138" s="72"/>
      <c r="AB138" s="72" t="str">
        <f>VLOOKUP(H138,PELIGROS!A$2:G$445,7,0)</f>
        <v xml:space="preserve">Riesgo Biológico, Autocuidado y/o Uso y manejo adecuado de E.P.P.
</v>
      </c>
      <c r="AC138" s="108"/>
      <c r="AD138" s="121"/>
    </row>
    <row r="139" spans="1:30" ht="51.75" thickBot="1">
      <c r="A139" s="182"/>
      <c r="B139" s="182"/>
      <c r="C139" s="121"/>
      <c r="D139" s="124"/>
      <c r="E139" s="127"/>
      <c r="F139" s="127"/>
      <c r="G139" s="72" t="str">
        <f>VLOOKUP(H139,PELIGROS!A$1:G$445,2,0)</f>
        <v>Virus</v>
      </c>
      <c r="H139" s="40" t="s">
        <v>120</v>
      </c>
      <c r="I139" s="44" t="s">
        <v>1215</v>
      </c>
      <c r="J139" s="72" t="str">
        <f>VLOOKUP(H139,PELIGROS!A$2:G$445,3,0)</f>
        <v>Infecciones Virales</v>
      </c>
      <c r="K139" s="74" t="s">
        <v>1202</v>
      </c>
      <c r="L139" s="72" t="str">
        <f>VLOOKUP(H139,PELIGROS!A$2:G$445,4,0)</f>
        <v>Inspecciones planeadas e inspecciones no planeadas, procedimientos de programas de seguridad y salud en el trabajo</v>
      </c>
      <c r="M139" s="72" t="str">
        <f>VLOOKUP(H139,PELIGROS!A$2:G$445,5,0)</f>
        <v>Programa de vacunación, bota pantalon, overol, guantes, tapabocas, mascarillas con filtos</v>
      </c>
      <c r="N139" s="74">
        <v>2</v>
      </c>
      <c r="O139" s="19">
        <v>2</v>
      </c>
      <c r="P139" s="19">
        <v>10</v>
      </c>
      <c r="Q139" s="19">
        <f t="shared" si="32"/>
        <v>4</v>
      </c>
      <c r="R139" s="19">
        <f t="shared" si="33"/>
        <v>40</v>
      </c>
      <c r="S139" s="40" t="str">
        <f t="shared" si="34"/>
        <v>B-4</v>
      </c>
      <c r="T139" s="73" t="str">
        <f t="shared" si="26"/>
        <v>III</v>
      </c>
      <c r="U139" s="73" t="str">
        <f t="shared" si="35"/>
        <v>Mejorable</v>
      </c>
      <c r="V139" s="108"/>
      <c r="W139" s="72" t="str">
        <f>VLOOKUP(H139,PELIGROS!A$2:G$445,6,0)</f>
        <v xml:space="preserve">Enfermedades Infectocontagiosas
</v>
      </c>
      <c r="X139" s="74"/>
      <c r="Y139" s="74"/>
      <c r="Z139" s="74"/>
      <c r="AA139" s="72"/>
      <c r="AB139" s="72" t="str">
        <f>VLOOKUP(H139,PELIGROS!A$2:G$445,7,0)</f>
        <v xml:space="preserve">Riesgo Biológico, Autocuidado y/o Uso y manejo adecuado de E.P.P.
</v>
      </c>
      <c r="AC139" s="108"/>
      <c r="AD139" s="121"/>
    </row>
    <row r="140" spans="1:30" ht="51.75" thickBot="1">
      <c r="A140" s="182"/>
      <c r="B140" s="182"/>
      <c r="C140" s="121"/>
      <c r="D140" s="124"/>
      <c r="E140" s="127"/>
      <c r="F140" s="127"/>
      <c r="G140" s="72" t="str">
        <f>VLOOKUP(H140,PELIGROS!A$1:G$445,2,0)</f>
        <v>AUSENCIA O EXCESO DE LUZ EN UN AMBIENTE</v>
      </c>
      <c r="H140" s="40" t="s">
        <v>155</v>
      </c>
      <c r="I140" s="44" t="s">
        <v>1217</v>
      </c>
      <c r="J140" s="72" t="str">
        <f>VLOOKUP(H140,PELIGROS!A$2:G$445,3,0)</f>
        <v>DISMINUCIÓN AGUDEZA VISUAL, CANSANCIO VISUAL</v>
      </c>
      <c r="K140" s="74" t="s">
        <v>1202</v>
      </c>
      <c r="L140" s="72" t="str">
        <f>VLOOKUP(H140,PELIGROS!A$2:G$445,4,0)</f>
        <v>Inspecciones planeadas e inspecciones no planeadas, procedimientos de programas de seguridad y salud en el trabajo</v>
      </c>
      <c r="M140" s="72" t="str">
        <f>VLOOKUP(H140,PELIGROS!A$2:G$445,5,0)</f>
        <v>N/A</v>
      </c>
      <c r="N140" s="74">
        <v>2</v>
      </c>
      <c r="O140" s="19">
        <v>2</v>
      </c>
      <c r="P140" s="19">
        <v>10</v>
      </c>
      <c r="Q140" s="19">
        <f t="shared" si="32"/>
        <v>4</v>
      </c>
      <c r="R140" s="19">
        <f t="shared" si="33"/>
        <v>40</v>
      </c>
      <c r="S140" s="40" t="str">
        <f t="shared" si="34"/>
        <v>B-4</v>
      </c>
      <c r="T140" s="73" t="str">
        <f t="shared" si="26"/>
        <v>III</v>
      </c>
      <c r="U140" s="73" t="str">
        <f t="shared" si="35"/>
        <v>Mejorable</v>
      </c>
      <c r="V140" s="108"/>
      <c r="W140" s="72" t="str">
        <f>VLOOKUP(H140,PELIGROS!A$2:G$445,6,0)</f>
        <v>DISMINUCIÓN AGUDEZA VISUAL</v>
      </c>
      <c r="X140" s="74"/>
      <c r="Y140" s="74"/>
      <c r="Z140" s="74"/>
      <c r="AA140" s="72" t="s">
        <v>1248</v>
      </c>
      <c r="AB140" s="72" t="str">
        <f>VLOOKUP(H140,PELIGROS!A$2:G$445,7,0)</f>
        <v>N/A</v>
      </c>
      <c r="AC140" s="74" t="s">
        <v>32</v>
      </c>
      <c r="AD140" s="121"/>
    </row>
    <row r="141" spans="1:30" ht="51.75" thickBot="1">
      <c r="A141" s="182"/>
      <c r="B141" s="182"/>
      <c r="C141" s="121"/>
      <c r="D141" s="124"/>
      <c r="E141" s="127"/>
      <c r="F141" s="127"/>
      <c r="G141" s="72" t="str">
        <f>VLOOKUP(H141,PELIGROS!A$1:G$445,2,0)</f>
        <v>INFRAROJA, ULTRAVIOLETA, VISIBLE, RADIOFRECUENCIA, MICROONDAS, LASER</v>
      </c>
      <c r="H141" s="40" t="s">
        <v>67</v>
      </c>
      <c r="I141" s="44" t="s">
        <v>1217</v>
      </c>
      <c r="J141" s="72" t="str">
        <f>VLOOKUP(H141,PELIGROS!A$2:G$445,3,0)</f>
        <v>CÁNCER, LESIONES DÉRMICAS Y OCULARES</v>
      </c>
      <c r="K141" s="74" t="s">
        <v>1202</v>
      </c>
      <c r="L141" s="72" t="str">
        <f>VLOOKUP(H141,PELIGROS!A$2:G$445,4,0)</f>
        <v>Inspecciones planeadas e inspecciones no planeadas, procedimientos de programas de seguridad y salud en el trabajo</v>
      </c>
      <c r="M141" s="72" t="str">
        <f>VLOOKUP(H141,PELIGROS!A$2:G$445,5,0)</f>
        <v>PROGRAMA BLOQUEADOR SOLAR</v>
      </c>
      <c r="N141" s="74">
        <v>2</v>
      </c>
      <c r="O141" s="19">
        <v>3</v>
      </c>
      <c r="P141" s="19">
        <v>10</v>
      </c>
      <c r="Q141" s="19">
        <f t="shared" si="32"/>
        <v>6</v>
      </c>
      <c r="R141" s="19">
        <f t="shared" si="33"/>
        <v>60</v>
      </c>
      <c r="S141" s="40" t="str">
        <f t="shared" si="34"/>
        <v>M-6</v>
      </c>
      <c r="T141" s="73" t="str">
        <f t="shared" si="26"/>
        <v>III</v>
      </c>
      <c r="U141" s="73" t="str">
        <f t="shared" si="35"/>
        <v>Mejorable</v>
      </c>
      <c r="V141" s="108"/>
      <c r="W141" s="72" t="str">
        <f>VLOOKUP(H141,PELIGROS!A$2:G$445,6,0)</f>
        <v>CÁNCER</v>
      </c>
      <c r="X141" s="74"/>
      <c r="Y141" s="74"/>
      <c r="Z141" s="74"/>
      <c r="AA141" s="72"/>
      <c r="AB141" s="72" t="str">
        <f>VLOOKUP(H141,PELIGROS!A$2:G$445,7,0)</f>
        <v>N/A</v>
      </c>
      <c r="AC141" s="74" t="s">
        <v>1249</v>
      </c>
      <c r="AD141" s="121"/>
    </row>
    <row r="142" spans="1:30" ht="90" thickBot="1">
      <c r="A142" s="182"/>
      <c r="B142" s="182"/>
      <c r="C142" s="121"/>
      <c r="D142" s="124"/>
      <c r="E142" s="127"/>
      <c r="F142" s="127"/>
      <c r="G142" s="72" t="str">
        <f>VLOOKUP(H142,PELIGROS!A$1:G$445,2,0)</f>
        <v>MAQUINARIA O EQUIPO</v>
      </c>
      <c r="H142" s="40" t="s">
        <v>164</v>
      </c>
      <c r="I142" s="44" t="s">
        <v>1217</v>
      </c>
      <c r="J142" s="72" t="str">
        <f>VLOOKUP(H142,PELIGROS!A$2:G$445,3,0)</f>
        <v>SORDERA, ESTRÉS, HIPOACUSIA, CEFALA,IRRITABILIDAD</v>
      </c>
      <c r="K142" s="74" t="s">
        <v>1202</v>
      </c>
      <c r="L142" s="72" t="str">
        <f>VLOOKUP(H142,PELIGROS!A$2:G$445,4,0)</f>
        <v>Inspecciones planeadas e inspecciones no planeadas, procedimientos de programas de seguridad y salud en el trabajo</v>
      </c>
      <c r="M142" s="72" t="str">
        <f>VLOOKUP(H142,PELIGROS!A$2:G$445,5,0)</f>
        <v>PVE RUIDO</v>
      </c>
      <c r="N142" s="74">
        <v>2</v>
      </c>
      <c r="O142" s="19">
        <v>3</v>
      </c>
      <c r="P142" s="19">
        <v>10</v>
      </c>
      <c r="Q142" s="19">
        <f t="shared" si="32"/>
        <v>6</v>
      </c>
      <c r="R142" s="19">
        <f t="shared" si="33"/>
        <v>60</v>
      </c>
      <c r="S142" s="40" t="str">
        <f t="shared" si="34"/>
        <v>M-6</v>
      </c>
      <c r="T142" s="73" t="str">
        <f t="shared" si="26"/>
        <v>III</v>
      </c>
      <c r="U142" s="73" t="str">
        <f t="shared" si="35"/>
        <v>Mejorable</v>
      </c>
      <c r="V142" s="108"/>
      <c r="W142" s="72" t="str">
        <f>VLOOKUP(H142,PELIGROS!A$2:G$445,6,0)</f>
        <v>SORDERA</v>
      </c>
      <c r="X142" s="74"/>
      <c r="Y142" s="74"/>
      <c r="Z142" s="74"/>
      <c r="AA142" s="72" t="s">
        <v>1250</v>
      </c>
      <c r="AB142" s="72" t="str">
        <f>VLOOKUP(H142,PELIGROS!A$2:G$445,7,0)</f>
        <v>USO DE EPP</v>
      </c>
      <c r="AC142" s="74" t="s">
        <v>1251</v>
      </c>
      <c r="AD142" s="121"/>
    </row>
    <row r="143" spans="1:30" ht="51.75" thickBot="1">
      <c r="A143" s="182"/>
      <c r="B143" s="182"/>
      <c r="C143" s="121"/>
      <c r="D143" s="124"/>
      <c r="E143" s="127"/>
      <c r="F143" s="127"/>
      <c r="G143" s="72" t="str">
        <f>VLOOKUP(H143,PELIGROS!A$1:G$445,2,0)</f>
        <v>ENERGÍA TÉRMICA, CAMBIO DE TEMPERATURA DURANTE LOS RECORRIDOS</v>
      </c>
      <c r="H143" s="40" t="s">
        <v>174</v>
      </c>
      <c r="I143" s="44" t="s">
        <v>1217</v>
      </c>
      <c r="J143" s="72" t="str">
        <f>VLOOKUP(H143,PELIGROS!A$2:G$445,3,0)</f>
        <v xml:space="preserve"> HIPOTERMIA</v>
      </c>
      <c r="K143" s="74" t="s">
        <v>1202</v>
      </c>
      <c r="L143" s="72" t="str">
        <f>VLOOKUP(H143,PELIGROS!A$2:G$445,4,0)</f>
        <v>Inspecciones planeadas e inspecciones no planeadas, procedimientos de programas de seguridad y salud en el trabajo</v>
      </c>
      <c r="M143" s="72" t="str">
        <f>VLOOKUP(H143,PELIGROS!A$2:G$445,5,0)</f>
        <v>EPP OVEROLES TERMICOS</v>
      </c>
      <c r="N143" s="74">
        <v>2</v>
      </c>
      <c r="O143" s="19">
        <v>1</v>
      </c>
      <c r="P143" s="19">
        <v>10</v>
      </c>
      <c r="Q143" s="19">
        <f t="shared" si="32"/>
        <v>2</v>
      </c>
      <c r="R143" s="19">
        <f t="shared" si="33"/>
        <v>20</v>
      </c>
      <c r="S143" s="40" t="str">
        <f t="shared" si="34"/>
        <v>B-2</v>
      </c>
      <c r="T143" s="73" t="str">
        <f t="shared" si="26"/>
        <v>IV</v>
      </c>
      <c r="U143" s="73" t="str">
        <f t="shared" si="35"/>
        <v>Aceptable</v>
      </c>
      <c r="V143" s="108"/>
      <c r="W143" s="72" t="str">
        <f>VLOOKUP(H143,PELIGROS!A$2:G$445,6,0)</f>
        <v xml:space="preserve"> HIPOTERMIA</v>
      </c>
      <c r="X143" s="74"/>
      <c r="Y143" s="74"/>
      <c r="Z143" s="74"/>
      <c r="AA143" s="72"/>
      <c r="AB143" s="72" t="str">
        <f>VLOOKUP(H143,PELIGROS!A$2:G$445,7,0)</f>
        <v>N/A</v>
      </c>
      <c r="AC143" s="74" t="s">
        <v>1252</v>
      </c>
      <c r="AD143" s="121"/>
    </row>
    <row r="144" spans="1:30" ht="64.5" thickBot="1">
      <c r="A144" s="182"/>
      <c r="B144" s="182"/>
      <c r="C144" s="121"/>
      <c r="D144" s="124"/>
      <c r="E144" s="127"/>
      <c r="F144" s="127"/>
      <c r="G144" s="72" t="str">
        <f>VLOOKUP(H144,PELIGROS!A$1:G$445,2,0)</f>
        <v>MAQUINARIA O EQUIPO</v>
      </c>
      <c r="H144" s="40" t="s">
        <v>177</v>
      </c>
      <c r="I144" s="44" t="s">
        <v>1217</v>
      </c>
      <c r="J144" s="72" t="str">
        <f>VLOOKUP(H144,PELIGROS!A$2:G$445,3,0)</f>
        <v>LESIONES  OSTEOMUSCULARES,  LESIONES OSTEOARTICULARES, SÍNTOMAS NEUROLÓGICOS</v>
      </c>
      <c r="K144" s="74" t="s">
        <v>1202</v>
      </c>
      <c r="L144" s="72" t="str">
        <f>VLOOKUP(H144,PELIGROS!A$2:G$445,4,0)</f>
        <v>Inspecciones planeadas e inspecciones no planeadas, procedimientos de programas de seguridad y salud en el trabajo</v>
      </c>
      <c r="M144" s="72" t="str">
        <f>VLOOKUP(H144,PELIGROS!A$2:G$445,5,0)</f>
        <v>PVE RUIDO</v>
      </c>
      <c r="N144" s="74">
        <v>2</v>
      </c>
      <c r="O144" s="19">
        <v>2</v>
      </c>
      <c r="P144" s="19">
        <v>10</v>
      </c>
      <c r="Q144" s="19">
        <f t="shared" si="32"/>
        <v>4</v>
      </c>
      <c r="R144" s="19">
        <f t="shared" si="33"/>
        <v>40</v>
      </c>
      <c r="S144" s="40" t="str">
        <f t="shared" si="34"/>
        <v>B-4</v>
      </c>
      <c r="T144" s="73" t="str">
        <f t="shared" si="26"/>
        <v>III</v>
      </c>
      <c r="U144" s="73" t="str">
        <f t="shared" si="35"/>
        <v>Mejorable</v>
      </c>
      <c r="V144" s="108"/>
      <c r="W144" s="72" t="str">
        <f>VLOOKUP(H144,PELIGROS!A$2:G$445,6,0)</f>
        <v>SÍNTOMAS NEUROLÓGICOS</v>
      </c>
      <c r="X144" s="74"/>
      <c r="Y144" s="74"/>
      <c r="Z144" s="74"/>
      <c r="AA144" s="72"/>
      <c r="AB144" s="72" t="str">
        <f>VLOOKUP(H144,PELIGROS!A$2:G$445,7,0)</f>
        <v>N/A</v>
      </c>
      <c r="AC144" s="74" t="s">
        <v>1253</v>
      </c>
      <c r="AD144" s="121"/>
    </row>
    <row r="145" spans="1:30" ht="51.75" thickBot="1">
      <c r="A145" s="182"/>
      <c r="B145" s="182"/>
      <c r="C145" s="121"/>
      <c r="D145" s="124"/>
      <c r="E145" s="127"/>
      <c r="F145" s="127"/>
      <c r="G145" s="72" t="str">
        <f>VLOOKUP(H145,PELIGROS!A$1:G$445,2,0)</f>
        <v>GASES Y VAPORES</v>
      </c>
      <c r="H145" s="40" t="s">
        <v>250</v>
      </c>
      <c r="I145" s="44" t="s">
        <v>1273</v>
      </c>
      <c r="J145" s="72" t="str">
        <f>VLOOKUP(H145,PELIGROS!A$2:G$445,3,0)</f>
        <v xml:space="preserve"> LESIONES EN LA PIEL, IRRITACIÓN EN VÍAS  RESPIRATORIAS, MUERTE</v>
      </c>
      <c r="K145" s="74" t="s">
        <v>1202</v>
      </c>
      <c r="L145" s="72" t="str">
        <f>VLOOKUP(H145,PELIGROS!A$2:G$445,4,0)</f>
        <v>Inspecciones planeadas e inspecciones no planeadas, procedimientos de programas de seguridad y salud en el trabajo</v>
      </c>
      <c r="M145" s="72" t="str">
        <f>VLOOKUP(H145,PELIGROS!A$2:G$445,5,0)</f>
        <v>EPP TAPABOCAS, CARETAS CON FILTROS</v>
      </c>
      <c r="N145" s="74">
        <v>2</v>
      </c>
      <c r="O145" s="19">
        <v>2</v>
      </c>
      <c r="P145" s="19">
        <v>10</v>
      </c>
      <c r="Q145" s="19">
        <f t="shared" si="32"/>
        <v>4</v>
      </c>
      <c r="R145" s="19">
        <f t="shared" si="33"/>
        <v>40</v>
      </c>
      <c r="S145" s="40" t="str">
        <f t="shared" si="34"/>
        <v>B-4</v>
      </c>
      <c r="T145" s="73" t="str">
        <f t="shared" si="26"/>
        <v>III</v>
      </c>
      <c r="U145" s="73" t="str">
        <f t="shared" si="35"/>
        <v>Mejorable</v>
      </c>
      <c r="V145" s="108"/>
      <c r="W145" s="72" t="str">
        <f>VLOOKUP(H145,PELIGROS!A$2:G$445,6,0)</f>
        <v xml:space="preserve"> MUERTE</v>
      </c>
      <c r="X145" s="74"/>
      <c r="Y145" s="74"/>
      <c r="Z145" s="74"/>
      <c r="AA145" s="72"/>
      <c r="AB145" s="72" t="str">
        <f>VLOOKUP(H145,PELIGROS!A$2:G$445,7,0)</f>
        <v>USO Y MANEJO ADECUADO DE E.P.P.</v>
      </c>
      <c r="AC145" s="108" t="s">
        <v>1251</v>
      </c>
      <c r="AD145" s="121"/>
    </row>
    <row r="146" spans="1:30" ht="51.75" thickBot="1">
      <c r="A146" s="182"/>
      <c r="B146" s="182"/>
      <c r="C146" s="121"/>
      <c r="D146" s="124"/>
      <c r="E146" s="127"/>
      <c r="F146" s="127"/>
      <c r="G146" s="72" t="str">
        <f>VLOOKUP(H146,PELIGROS!A$1:G$445,2,0)</f>
        <v>MATERIAL PARTICULADO</v>
      </c>
      <c r="H146" s="40" t="s">
        <v>269</v>
      </c>
      <c r="I146" s="44" t="s">
        <v>1273</v>
      </c>
      <c r="J146" s="72" t="str">
        <f>VLOOKUP(H146,PELIGROS!A$2:G$445,3,0)</f>
        <v>NEUMOCONIOSIS, BRONQUITIS, ASMA, SILICOSIS</v>
      </c>
      <c r="K146" s="74" t="s">
        <v>1202</v>
      </c>
      <c r="L146" s="72" t="str">
        <f>VLOOKUP(H146,PELIGROS!A$2:G$445,4,0)</f>
        <v>Inspecciones planeadas e inspecciones no planeadas, procedimientos de programas de seguridad y salud en el trabajo</v>
      </c>
      <c r="M146" s="72" t="str">
        <f>VLOOKUP(H146,PELIGROS!A$2:G$445,5,0)</f>
        <v>EPP MASCARILLAS Y FILTROS</v>
      </c>
      <c r="N146" s="74">
        <v>2</v>
      </c>
      <c r="O146" s="19">
        <v>3</v>
      </c>
      <c r="P146" s="19">
        <v>10</v>
      </c>
      <c r="Q146" s="19">
        <f t="shared" si="32"/>
        <v>6</v>
      </c>
      <c r="R146" s="19">
        <f t="shared" si="33"/>
        <v>60</v>
      </c>
      <c r="S146" s="40" t="str">
        <f t="shared" si="34"/>
        <v>M-6</v>
      </c>
      <c r="T146" s="73" t="str">
        <f t="shared" si="26"/>
        <v>III</v>
      </c>
      <c r="U146" s="73" t="str">
        <f t="shared" si="35"/>
        <v>Mejorable</v>
      </c>
      <c r="V146" s="108"/>
      <c r="W146" s="72" t="str">
        <f>VLOOKUP(H146,PELIGROS!A$2:G$445,6,0)</f>
        <v>NEUMOCONIOSIS</v>
      </c>
      <c r="X146" s="74"/>
      <c r="Y146" s="74"/>
      <c r="Z146" s="74"/>
      <c r="AA146" s="72"/>
      <c r="AB146" s="72" t="str">
        <f>VLOOKUP(H146,PELIGROS!A$2:G$445,7,0)</f>
        <v>USO Y MANEJO DE LOS EPP</v>
      </c>
      <c r="AC146" s="108"/>
      <c r="AD146" s="121"/>
    </row>
    <row r="147" spans="1:30" ht="51.75" thickBot="1">
      <c r="A147" s="182"/>
      <c r="B147" s="182"/>
      <c r="C147" s="121"/>
      <c r="D147" s="124"/>
      <c r="E147" s="127"/>
      <c r="F147" s="127"/>
      <c r="G147" s="72" t="str">
        <f>VLOOKUP(H147,PELIGROS!A$1:G$445,2,0)</f>
        <v xml:space="preserve">POLVOS INORGÁNICOS </v>
      </c>
      <c r="H147" s="40" t="s">
        <v>274</v>
      </c>
      <c r="I147" s="44" t="s">
        <v>1273</v>
      </c>
      <c r="J147" s="72" t="str">
        <f>VLOOKUP(H147,PELIGROS!A$2:G$445,3,0)</f>
        <v xml:space="preserve">ASMA,GRIPA, NEUMOCONIOSIS </v>
      </c>
      <c r="K147" s="74" t="s">
        <v>1202</v>
      </c>
      <c r="L147" s="72" t="str">
        <f>VLOOKUP(H147,PELIGROS!A$2:G$445,4,0)</f>
        <v>Inspecciones planeadas e inspecciones no planeadas, procedimientos de programas de seguridad y salud en el trabajo</v>
      </c>
      <c r="M147" s="72" t="str">
        <f>VLOOKUP(H147,PELIGROS!A$2:G$445,5,0)</f>
        <v>EPP MASCARILLAS Y FILTROS</v>
      </c>
      <c r="N147" s="74">
        <v>2</v>
      </c>
      <c r="O147" s="19">
        <v>2</v>
      </c>
      <c r="P147" s="19">
        <v>10</v>
      </c>
      <c r="Q147" s="19">
        <f t="shared" si="32"/>
        <v>4</v>
      </c>
      <c r="R147" s="19">
        <f t="shared" si="33"/>
        <v>40</v>
      </c>
      <c r="S147" s="40" t="str">
        <f t="shared" si="34"/>
        <v>B-4</v>
      </c>
      <c r="T147" s="73" t="str">
        <f t="shared" si="26"/>
        <v>III</v>
      </c>
      <c r="U147" s="73" t="str">
        <f t="shared" si="35"/>
        <v>Mejorable</v>
      </c>
      <c r="V147" s="108"/>
      <c r="W147" s="72" t="str">
        <f>VLOOKUP(H147,PELIGROS!A$2:G$445,6,0)</f>
        <v>NEUMOCONIOSIS</v>
      </c>
      <c r="X147" s="74"/>
      <c r="Y147" s="74"/>
      <c r="Z147" s="74"/>
      <c r="AA147" s="72"/>
      <c r="AB147" s="72" t="str">
        <f>VLOOKUP(H147,PELIGROS!A$2:G$445,7,0)</f>
        <v>LIMPIEZA</v>
      </c>
      <c r="AC147" s="108"/>
      <c r="AD147" s="121"/>
    </row>
    <row r="148" spans="1:30" ht="40.5" customHeight="1" thickBot="1">
      <c r="A148" s="182"/>
      <c r="B148" s="182"/>
      <c r="C148" s="121"/>
      <c r="D148" s="124"/>
      <c r="E148" s="127"/>
      <c r="F148" s="127"/>
      <c r="G148" s="72" t="str">
        <f>VLOOKUP(H148,PELIGROS!A$1:G$445,2,0)</f>
        <v>NATURALEZA DE LA TAREA</v>
      </c>
      <c r="H148" s="40" t="s">
        <v>76</v>
      </c>
      <c r="I148" s="44" t="s">
        <v>1244</v>
      </c>
      <c r="J148" s="72" t="str">
        <f>VLOOKUP(H148,PELIGROS!A$2:G$445,3,0)</f>
        <v>ESTRÉS,  TRANSTORNOS DEL SUEÑO</v>
      </c>
      <c r="K148" s="74" t="s">
        <v>1202</v>
      </c>
      <c r="L148" s="72" t="str">
        <f>VLOOKUP(H148,PELIGROS!A$2:G$445,4,0)</f>
        <v>N/A</v>
      </c>
      <c r="M148" s="72" t="str">
        <f>VLOOKUP(H148,PELIGROS!A$2:G$445,5,0)</f>
        <v>PVE PSICOSOCIAL</v>
      </c>
      <c r="N148" s="74">
        <v>2</v>
      </c>
      <c r="O148" s="19">
        <v>2</v>
      </c>
      <c r="P148" s="19">
        <v>10</v>
      </c>
      <c r="Q148" s="19">
        <f t="shared" si="32"/>
        <v>4</v>
      </c>
      <c r="R148" s="19">
        <f t="shared" si="33"/>
        <v>40</v>
      </c>
      <c r="S148" s="40" t="str">
        <f t="shared" si="34"/>
        <v>B-4</v>
      </c>
      <c r="T148" s="73" t="str">
        <f t="shared" si="26"/>
        <v>III</v>
      </c>
      <c r="U148" s="73" t="str">
        <f t="shared" si="35"/>
        <v>Mejorable</v>
      </c>
      <c r="V148" s="108"/>
      <c r="W148" s="72" t="str">
        <f>VLOOKUP(H148,PELIGROS!A$2:G$445,6,0)</f>
        <v>ESTRÉS</v>
      </c>
      <c r="X148" s="74"/>
      <c r="Y148" s="74"/>
      <c r="Z148" s="74"/>
      <c r="AA148" s="72"/>
      <c r="AB148" s="72" t="str">
        <f>VLOOKUP(H148,PELIGROS!A$2:G$445,7,0)</f>
        <v>N/A</v>
      </c>
      <c r="AC148" s="108" t="s">
        <v>1254</v>
      </c>
      <c r="AD148" s="121"/>
    </row>
    <row r="149" spans="1:30" ht="40.5" customHeight="1" thickBot="1">
      <c r="A149" s="182"/>
      <c r="B149" s="182"/>
      <c r="C149" s="121"/>
      <c r="D149" s="124"/>
      <c r="E149" s="127"/>
      <c r="F149" s="127"/>
      <c r="G149" s="72" t="str">
        <f>VLOOKUP(H149,PELIGROS!A$1:G$445,2,0)</f>
        <v xml:space="preserve"> ALTA CONCENTRACIÓN</v>
      </c>
      <c r="H149" s="40" t="s">
        <v>88</v>
      </c>
      <c r="I149" s="44" t="s">
        <v>1244</v>
      </c>
      <c r="J149" s="72" t="str">
        <f>VLOOKUP(H149,PELIGROS!A$2:G$445,3,0)</f>
        <v>ESTRÉS, DEPRESIÓN, TRANSTORNOS DEL SUEÑO, AUSENCIA DE ATENCIÓN</v>
      </c>
      <c r="K149" s="74" t="s">
        <v>1202</v>
      </c>
      <c r="L149" s="72" t="str">
        <f>VLOOKUP(H149,PELIGROS!A$2:G$445,4,0)</f>
        <v>N/A</v>
      </c>
      <c r="M149" s="72" t="str">
        <f>VLOOKUP(H149,PELIGROS!A$2:G$445,5,0)</f>
        <v>PVE PSICOSOCIAL</v>
      </c>
      <c r="N149" s="74">
        <v>2</v>
      </c>
      <c r="O149" s="19">
        <v>1</v>
      </c>
      <c r="P149" s="19">
        <v>10</v>
      </c>
      <c r="Q149" s="19">
        <f t="shared" si="32"/>
        <v>2</v>
      </c>
      <c r="R149" s="19">
        <f t="shared" si="33"/>
        <v>20</v>
      </c>
      <c r="S149" s="40" t="str">
        <f t="shared" si="34"/>
        <v>B-2</v>
      </c>
      <c r="T149" s="73" t="str">
        <f t="shared" si="26"/>
        <v>IV</v>
      </c>
      <c r="U149" s="73" t="str">
        <f t="shared" si="35"/>
        <v>Aceptable</v>
      </c>
      <c r="V149" s="108"/>
      <c r="W149" s="72" t="str">
        <f>VLOOKUP(H149,PELIGROS!A$2:G$445,6,0)</f>
        <v>ESTRÉS, ALTERACIÓN DEL SISTEMA NERVIOSO</v>
      </c>
      <c r="X149" s="74"/>
      <c r="Y149" s="74"/>
      <c r="Z149" s="74"/>
      <c r="AA149" s="72"/>
      <c r="AB149" s="72" t="str">
        <f>VLOOKUP(H149,PELIGROS!A$2:G$445,7,0)</f>
        <v>N/A</v>
      </c>
      <c r="AC149" s="108"/>
      <c r="AD149" s="121"/>
    </row>
    <row r="150" spans="1:30" ht="51.75" thickBot="1">
      <c r="A150" s="182"/>
      <c r="B150" s="182"/>
      <c r="C150" s="121"/>
      <c r="D150" s="124"/>
      <c r="E150" s="127"/>
      <c r="F150" s="127"/>
      <c r="G150" s="72" t="str">
        <f>VLOOKUP(H150,PELIGROS!A$1:G$445,2,0)</f>
        <v>Forzadas, Prolongadas</v>
      </c>
      <c r="H150" s="40" t="s">
        <v>40</v>
      </c>
      <c r="I150" s="44" t="s">
        <v>1245</v>
      </c>
      <c r="J150" s="72" t="str">
        <f>VLOOKUP(H150,PELIGROS!A$2:G$445,3,0)</f>
        <v xml:space="preserve">Lesiones osteomusculares, lesiones osteoarticulares
</v>
      </c>
      <c r="K150" s="74" t="s">
        <v>1202</v>
      </c>
      <c r="L150" s="72" t="str">
        <f>VLOOKUP(H150,PELIGROS!A$2:G$445,4,0)</f>
        <v>Inspecciones planeadas e inspecciones no planeadas, procedimientos de programas de seguridad y salud en el trabajo</v>
      </c>
      <c r="M150" s="72" t="str">
        <f>VLOOKUP(H150,PELIGROS!A$2:G$445,5,0)</f>
        <v>PVE Biomecánico, programa pausas activas, exámenes periódicos, recomendaciones, control de posturas</v>
      </c>
      <c r="N150" s="74">
        <v>2</v>
      </c>
      <c r="O150" s="19">
        <v>2</v>
      </c>
      <c r="P150" s="19">
        <v>25</v>
      </c>
      <c r="Q150" s="19">
        <f t="shared" si="32"/>
        <v>4</v>
      </c>
      <c r="R150" s="19">
        <f t="shared" si="33"/>
        <v>100</v>
      </c>
      <c r="S150" s="40" t="str">
        <f t="shared" si="34"/>
        <v>B-4</v>
      </c>
      <c r="T150" s="73" t="str">
        <f t="shared" si="26"/>
        <v>III</v>
      </c>
      <c r="U150" s="73" t="str">
        <f t="shared" si="35"/>
        <v>Mejorable</v>
      </c>
      <c r="V150" s="108"/>
      <c r="W150" s="72" t="str">
        <f>VLOOKUP(H150,PELIGROS!A$2:G$445,6,0)</f>
        <v>Enfermedades Osteomusculares</v>
      </c>
      <c r="X150" s="74"/>
      <c r="Y150" s="74"/>
      <c r="Z150" s="74"/>
      <c r="AA150" s="72"/>
      <c r="AB150" s="72" t="str">
        <f>VLOOKUP(H150,PELIGROS!A$2:G$445,7,0)</f>
        <v>Prevención en lesiones osteomusculares, líderes de pausas activas</v>
      </c>
      <c r="AC150" s="108" t="s">
        <v>1208</v>
      </c>
      <c r="AD150" s="121"/>
    </row>
    <row r="151" spans="1:30" ht="39" thickBot="1">
      <c r="A151" s="182"/>
      <c r="B151" s="182"/>
      <c r="C151" s="121"/>
      <c r="D151" s="124"/>
      <c r="E151" s="127"/>
      <c r="F151" s="127"/>
      <c r="G151" s="72" t="str">
        <f>VLOOKUP(H151,PELIGROS!A$1:G$445,2,0)</f>
        <v>Movimientos repetitivos, Miembros Superiores</v>
      </c>
      <c r="H151" s="40" t="s">
        <v>47</v>
      </c>
      <c r="I151" s="44" t="s">
        <v>1245</v>
      </c>
      <c r="J151" s="72" t="str">
        <f>VLOOKUP(H151,PELIGROS!A$2:G$445,3,0)</f>
        <v>Lesiones Musculoesqueléticas</v>
      </c>
      <c r="K151" s="74" t="s">
        <v>1202</v>
      </c>
      <c r="L151" s="72" t="str">
        <f>VLOOKUP(H151,PELIGROS!A$2:G$445,4,0)</f>
        <v>N/A</v>
      </c>
      <c r="M151" s="72" t="str">
        <f>VLOOKUP(H151,PELIGROS!A$2:G$445,5,0)</f>
        <v>PVE BIomécanico, programa pausas activas, examenes periódicos, recomendaicones, control de posturas</v>
      </c>
      <c r="N151" s="74">
        <v>2</v>
      </c>
      <c r="O151" s="19">
        <v>2</v>
      </c>
      <c r="P151" s="19">
        <v>10</v>
      </c>
      <c r="Q151" s="19">
        <f t="shared" si="32"/>
        <v>4</v>
      </c>
      <c r="R151" s="19">
        <f t="shared" si="33"/>
        <v>40</v>
      </c>
      <c r="S151" s="40" t="str">
        <f t="shared" si="34"/>
        <v>B-4</v>
      </c>
      <c r="T151" s="73" t="str">
        <f t="shared" si="26"/>
        <v>III</v>
      </c>
      <c r="U151" s="73" t="str">
        <f t="shared" si="35"/>
        <v>Mejorable</v>
      </c>
      <c r="V151" s="108"/>
      <c r="W151" s="72" t="str">
        <f>VLOOKUP(H151,PELIGROS!A$2:G$445,6,0)</f>
        <v>Enfermedades musculoesqueleticas</v>
      </c>
      <c r="X151" s="74"/>
      <c r="Y151" s="74"/>
      <c r="Z151" s="74"/>
      <c r="AA151" s="72"/>
      <c r="AB151" s="72" t="str">
        <f>VLOOKUP(H151,PELIGROS!A$2:G$445,7,0)</f>
        <v>Prevención en lesiones osteomusculares, líderes de pausas activas</v>
      </c>
      <c r="AC151" s="108"/>
      <c r="AD151" s="121"/>
    </row>
    <row r="152" spans="1:30" ht="51.75" thickBot="1">
      <c r="A152" s="182"/>
      <c r="B152" s="182"/>
      <c r="C152" s="121"/>
      <c r="D152" s="124"/>
      <c r="E152" s="127"/>
      <c r="F152" s="127"/>
      <c r="G152" s="72" t="str">
        <f>VLOOKUP(H152,PELIGROS!A$1:G$445,2,0)</f>
        <v>Carga de un peso mayor al recomendado</v>
      </c>
      <c r="H152" s="40" t="s">
        <v>486</v>
      </c>
      <c r="I152" s="44" t="s">
        <v>1245</v>
      </c>
      <c r="J152" s="72" t="str">
        <f>VLOOKUP(H152,PELIGROS!A$2:G$445,3,0)</f>
        <v>Lesiones osteomusculares, lesiones osteoarticulares</v>
      </c>
      <c r="K152" s="74" t="s">
        <v>1202</v>
      </c>
      <c r="L152" s="72" t="str">
        <f>VLOOKUP(H152,PELIGROS!A$2:G$445,4,0)</f>
        <v>Inspecciones planeadas e inspecciones no planeadas, procedimientos de programas de seguridad y salud en el trabajo</v>
      </c>
      <c r="M152" s="72" t="str">
        <f>VLOOKUP(H152,PELIGROS!A$2:G$445,5,0)</f>
        <v>PVE Biomecánico, programa pausas activas, exámenes periódicos, recomendaciones, control de posturas</v>
      </c>
      <c r="N152" s="74">
        <v>2</v>
      </c>
      <c r="O152" s="19">
        <v>2</v>
      </c>
      <c r="P152" s="19">
        <v>25</v>
      </c>
      <c r="Q152" s="19">
        <f t="shared" si="32"/>
        <v>4</v>
      </c>
      <c r="R152" s="19">
        <f t="shared" si="33"/>
        <v>100</v>
      </c>
      <c r="S152" s="40" t="str">
        <f t="shared" si="34"/>
        <v>B-4</v>
      </c>
      <c r="T152" s="73" t="str">
        <f t="shared" si="26"/>
        <v>III</v>
      </c>
      <c r="U152" s="73" t="str">
        <f t="shared" si="35"/>
        <v>Mejorable</v>
      </c>
      <c r="V152" s="108"/>
      <c r="W152" s="72" t="str">
        <f>VLOOKUP(H152,PELIGROS!A$2:G$445,6,0)</f>
        <v>Enfermedades del sistema osteomuscular</v>
      </c>
      <c r="X152" s="74"/>
      <c r="Y152" s="74"/>
      <c r="Z152" s="74"/>
      <c r="AA152" s="72"/>
      <c r="AB152" s="72" t="str">
        <f>VLOOKUP(H152,PELIGROS!A$2:G$445,7,0)</f>
        <v>Prevención en lesiones osteomusculares, Líderes en pausas activas</v>
      </c>
      <c r="AC152" s="108"/>
      <c r="AD152" s="121"/>
    </row>
    <row r="153" spans="1:30" ht="64.5" thickBot="1">
      <c r="A153" s="182"/>
      <c r="B153" s="182"/>
      <c r="C153" s="121"/>
      <c r="D153" s="124"/>
      <c r="E153" s="127"/>
      <c r="F153" s="127"/>
      <c r="G153" s="72" t="str">
        <f>VLOOKUP(H153,PELIGROS!A$1:G$445,2,0)</f>
        <v>Atropellamiento, Envestir</v>
      </c>
      <c r="H153" s="40" t="s">
        <v>1187</v>
      </c>
      <c r="I153" s="44" t="s">
        <v>1220</v>
      </c>
      <c r="J153" s="72" t="str">
        <f>VLOOKUP(H153,PELIGROS!A$2:G$445,3,0)</f>
        <v>Lesiones, pérdidas materiales, muerte</v>
      </c>
      <c r="K153" s="74" t="s">
        <v>1202</v>
      </c>
      <c r="L153" s="72" t="str">
        <f>VLOOKUP(H153,PELIGROS!A$2:G$445,4,0)</f>
        <v>Inspecciones planeadas e inspecciones no planeadas, procedimientos de programas de seguridad y salud en el trabajo</v>
      </c>
      <c r="M153" s="72" t="str">
        <f>VLOOKUP(H153,PELIGROS!A$2:G$445,5,0)</f>
        <v>Programa de seguridad vial, señalización</v>
      </c>
      <c r="N153" s="74">
        <v>2</v>
      </c>
      <c r="O153" s="19">
        <v>2</v>
      </c>
      <c r="P153" s="19">
        <v>60</v>
      </c>
      <c r="Q153" s="19">
        <f t="shared" si="32"/>
        <v>4</v>
      </c>
      <c r="R153" s="19">
        <f t="shared" si="33"/>
        <v>240</v>
      </c>
      <c r="S153" s="40" t="str">
        <f t="shared" si="34"/>
        <v>B-4</v>
      </c>
      <c r="T153" s="73" t="str">
        <f t="shared" si="26"/>
        <v>II</v>
      </c>
      <c r="U153" s="73" t="str">
        <f t="shared" si="35"/>
        <v>No Aceptable o Aceptable Con Control Especifico</v>
      </c>
      <c r="V153" s="108"/>
      <c r="W153" s="72" t="str">
        <f>VLOOKUP(H153,PELIGROS!A$2:G$445,6,0)</f>
        <v>Muerte</v>
      </c>
      <c r="X153" s="74"/>
      <c r="Y153" s="74"/>
      <c r="Z153" s="74"/>
      <c r="AA153" s="72" t="s">
        <v>1255</v>
      </c>
      <c r="AB153" s="72" t="str">
        <f>VLOOKUP(H153,PELIGROS!A$2:G$445,7,0)</f>
        <v>Seguridad vial y manejo defensivo, aseguramiento de áreas de trabajo</v>
      </c>
      <c r="AC153" s="74" t="s">
        <v>1211</v>
      </c>
      <c r="AD153" s="121"/>
    </row>
    <row r="154" spans="1:30" ht="51.75" thickBot="1">
      <c r="A154" s="182"/>
      <c r="B154" s="182"/>
      <c r="C154" s="121"/>
      <c r="D154" s="124"/>
      <c r="E154" s="127"/>
      <c r="F154" s="127"/>
      <c r="G154" s="72" t="str">
        <f>VLOOKUP(H154,PELIGROS!A$1:G$445,2,0)</f>
        <v>Inadecuadas conexiones eléctricas-saturación en tomas de energía</v>
      </c>
      <c r="H154" s="40" t="s">
        <v>566</v>
      </c>
      <c r="I154" s="44" t="s">
        <v>1220</v>
      </c>
      <c r="J154" s="72" t="str">
        <f>VLOOKUP(H154,PELIGROS!A$2:G$445,3,0)</f>
        <v>Quemaduras, electrocución, muerte</v>
      </c>
      <c r="K154" s="74" t="s">
        <v>1202</v>
      </c>
      <c r="L154" s="72" t="str">
        <f>VLOOKUP(H154,PELIGROS!A$2:G$445,4,0)</f>
        <v>Inspecciones planeadas e inspecciones no planeadas, procedimientos de programas de seguridad y salud en el trabajo</v>
      </c>
      <c r="M154" s="72" t="str">
        <f>VLOOKUP(H154,PELIGROS!A$2:G$445,5,0)</f>
        <v>E.P.P. Bota dieléctrica, Casco dieléctrico</v>
      </c>
      <c r="N154" s="74">
        <v>2</v>
      </c>
      <c r="O154" s="19">
        <v>1</v>
      </c>
      <c r="P154" s="19">
        <v>100</v>
      </c>
      <c r="Q154" s="19">
        <f t="shared" si="32"/>
        <v>2</v>
      </c>
      <c r="R154" s="19">
        <f t="shared" si="33"/>
        <v>200</v>
      </c>
      <c r="S154" s="40" t="str">
        <f t="shared" si="34"/>
        <v>B-2</v>
      </c>
      <c r="T154" s="73" t="str">
        <f t="shared" si="26"/>
        <v>II</v>
      </c>
      <c r="U154" s="73" t="str">
        <f t="shared" si="35"/>
        <v>No Aceptable o Aceptable Con Control Especifico</v>
      </c>
      <c r="V154" s="108"/>
      <c r="W154" s="72" t="str">
        <f>VLOOKUP(H154,PELIGROS!A$2:G$445,6,0)</f>
        <v>Muerte</v>
      </c>
      <c r="X154" s="74"/>
      <c r="Y154" s="74"/>
      <c r="Z154" s="74"/>
      <c r="AA154" s="72"/>
      <c r="AB154" s="72" t="str">
        <f>VLOOKUP(H154,PELIGROS!A$2:G$445,7,0)</f>
        <v>Uso y manejo adecuado de E.P.P., actos y condiciones inseguras</v>
      </c>
      <c r="AC154" s="74" t="s">
        <v>32</v>
      </c>
      <c r="AD154" s="121"/>
    </row>
    <row r="155" spans="1:30" ht="64.5" thickBot="1">
      <c r="A155" s="182"/>
      <c r="B155" s="182"/>
      <c r="C155" s="121"/>
      <c r="D155" s="124"/>
      <c r="E155" s="127"/>
      <c r="F155" s="127"/>
      <c r="G155" s="72" t="str">
        <f>VLOOKUP(H155,PELIGROS!A$1:G$445,2,0)</f>
        <v>Ingreso a pozos, Red de acueducto o excavaciones</v>
      </c>
      <c r="H155" s="40" t="s">
        <v>571</v>
      </c>
      <c r="I155" s="44" t="s">
        <v>1220</v>
      </c>
      <c r="J155" s="72" t="str">
        <f>VLOOKUP(H155,PELIGROS!A$2:G$445,3,0)</f>
        <v>Intoxicación, asfixicia, daños vías resiratorias, muerte</v>
      </c>
      <c r="K155" s="74" t="s">
        <v>1202</v>
      </c>
      <c r="L155" s="72" t="str">
        <f>VLOOKUP(H155,PELIGROS!A$2:G$445,4,0)</f>
        <v>Inspecciones planeadas e inspecciones no planeadas, procedimientos de programas de seguridad y salud en el trabajo</v>
      </c>
      <c r="M155" s="72" t="str">
        <f>VLOOKUP(H155,PELIGROS!A$2:G$445,5,0)</f>
        <v>E.P.P. Colectivos, Tripoide</v>
      </c>
      <c r="N155" s="74">
        <v>2</v>
      </c>
      <c r="O155" s="19">
        <v>2</v>
      </c>
      <c r="P155" s="19">
        <v>100</v>
      </c>
      <c r="Q155" s="19">
        <f t="shared" si="32"/>
        <v>4</v>
      </c>
      <c r="R155" s="19">
        <f t="shared" si="33"/>
        <v>400</v>
      </c>
      <c r="S155" s="40" t="str">
        <f t="shared" si="34"/>
        <v>B-4</v>
      </c>
      <c r="T155" s="73" t="str">
        <f t="shared" si="26"/>
        <v>II</v>
      </c>
      <c r="U155" s="73" t="str">
        <f t="shared" si="35"/>
        <v>No Aceptable o Aceptable Con Control Especifico</v>
      </c>
      <c r="V155" s="108"/>
      <c r="W155" s="72" t="str">
        <f>VLOOKUP(H155,PELIGROS!A$2:G$445,6,0)</f>
        <v>Muerte</v>
      </c>
      <c r="X155" s="74"/>
      <c r="Y155" s="74"/>
      <c r="Z155" s="74"/>
      <c r="AA155" s="72"/>
      <c r="AB155" s="72" t="str">
        <f>VLOOKUP(H155,PELIGROS!A$2:G$445,7,0)</f>
        <v>Trabajo seguro en espacios confinados y manejo de medidores de gases, diligenciamiento de permisos de trabajos, uso y manejo adecuado de E.P.P.</v>
      </c>
      <c r="AC155" s="74" t="s">
        <v>1256</v>
      </c>
      <c r="AD155" s="121"/>
    </row>
    <row r="156" spans="1:30" ht="64.5" thickBot="1">
      <c r="A156" s="182"/>
      <c r="B156" s="182"/>
      <c r="C156" s="121"/>
      <c r="D156" s="124"/>
      <c r="E156" s="127"/>
      <c r="F156" s="127"/>
      <c r="G156" s="72" t="str">
        <f>VLOOKUP(H156,PELIGROS!A$1:G$445,2,0)</f>
        <v>Reparación de redes e instalaciones</v>
      </c>
      <c r="H156" s="40" t="s">
        <v>576</v>
      </c>
      <c r="I156" s="44" t="s">
        <v>1220</v>
      </c>
      <c r="J156" s="72" t="str">
        <f>VLOOKUP(H156,PELIGROS!A$2:G$445,3,0)</f>
        <v>Atrapamiento, apastamiento, lesiones, fracturas, muerte</v>
      </c>
      <c r="K156" s="74" t="s">
        <v>1202</v>
      </c>
      <c r="L156" s="72" t="str">
        <f>VLOOKUP(H156,PELIGROS!A$2:G$445,4,0)</f>
        <v>Inspecciones planeadas e inspecciones no planeadas, procedimientos de programas de seguridad y salud en el trabajo</v>
      </c>
      <c r="M156" s="72" t="str">
        <f>VLOOKUP(H156,PELIGROS!A$2:G$445,5,0)</f>
        <v>E.P.P. Colectivos entibados y cajas de entibados</v>
      </c>
      <c r="N156" s="74">
        <v>2</v>
      </c>
      <c r="O156" s="19">
        <v>2</v>
      </c>
      <c r="P156" s="19">
        <v>100</v>
      </c>
      <c r="Q156" s="19">
        <f t="shared" si="32"/>
        <v>4</v>
      </c>
      <c r="R156" s="19">
        <f t="shared" si="33"/>
        <v>400</v>
      </c>
      <c r="S156" s="40" t="str">
        <f t="shared" si="34"/>
        <v>B-4</v>
      </c>
      <c r="T156" s="73" t="str">
        <f t="shared" si="26"/>
        <v>II</v>
      </c>
      <c r="U156" s="73" t="str">
        <f t="shared" si="35"/>
        <v>No Aceptable o Aceptable Con Control Especifico</v>
      </c>
      <c r="V156" s="108"/>
      <c r="W156" s="72" t="str">
        <f>VLOOKUP(H156,PELIGROS!A$2:G$445,6,0)</f>
        <v>Muerte</v>
      </c>
      <c r="X156" s="74"/>
      <c r="Y156" s="74"/>
      <c r="Z156" s="74"/>
      <c r="AA156" s="72"/>
      <c r="AB156" s="72" t="str">
        <f>VLOOKUP(H156,PELIGROS!A$2:G$445,7,0)</f>
        <v>Prevención en riesgo en excavaciones y manejo de entibados, prevención en roturas de redes de gas antural, diligenciamieto de permisos de trabajo, uso y manejo adecuado de E.P.P.</v>
      </c>
      <c r="AC156" s="74" t="s">
        <v>1257</v>
      </c>
      <c r="AD156" s="121"/>
    </row>
    <row r="157" spans="1:30" ht="39" thickBot="1">
      <c r="A157" s="182"/>
      <c r="B157" s="182"/>
      <c r="C157" s="121"/>
      <c r="D157" s="124"/>
      <c r="E157" s="127"/>
      <c r="F157" s="127"/>
      <c r="G157" s="72" t="str">
        <f>VLOOKUP(H157,PELIGROS!A$1:G$445,2,0)</f>
        <v>Superficies de trabajo irregulares o deslizantes</v>
      </c>
      <c r="H157" s="40" t="s">
        <v>597</v>
      </c>
      <c r="I157" s="44" t="s">
        <v>1220</v>
      </c>
      <c r="J157" s="72" t="str">
        <f>VLOOKUP(H157,PELIGROS!A$2:G$445,3,0)</f>
        <v>Caidas del mismo nivel, fracturas, golpe con objetos, caídas de objetos, obstrucción de rutas de evacuación</v>
      </c>
      <c r="K157" s="74" t="s">
        <v>1202</v>
      </c>
      <c r="L157" s="72" t="str">
        <f>VLOOKUP(H157,PELIGROS!A$2:G$445,4,0)</f>
        <v>N/A</v>
      </c>
      <c r="M157" s="72" t="str">
        <f>VLOOKUP(H157,PELIGROS!A$2:G$445,5,0)</f>
        <v>N/A</v>
      </c>
      <c r="N157" s="74">
        <v>2</v>
      </c>
      <c r="O157" s="19">
        <v>2</v>
      </c>
      <c r="P157" s="19">
        <v>25</v>
      </c>
      <c r="Q157" s="19">
        <f t="shared" si="32"/>
        <v>4</v>
      </c>
      <c r="R157" s="19">
        <f t="shared" si="33"/>
        <v>100</v>
      </c>
      <c r="S157" s="40" t="str">
        <f t="shared" si="34"/>
        <v>B-4</v>
      </c>
      <c r="T157" s="73" t="str">
        <f t="shared" si="26"/>
        <v>III</v>
      </c>
      <c r="U157" s="73" t="str">
        <f t="shared" si="35"/>
        <v>Mejorable</v>
      </c>
      <c r="V157" s="108"/>
      <c r="W157" s="72" t="str">
        <f>VLOOKUP(H157,PELIGROS!A$2:G$445,6,0)</f>
        <v>Caídas de distinto nivel</v>
      </c>
      <c r="X157" s="74"/>
      <c r="Y157" s="74"/>
      <c r="Z157" s="74"/>
      <c r="AA157" s="72"/>
      <c r="AB157" s="72" t="str">
        <f>VLOOKUP(H157,PELIGROS!A$2:G$445,7,0)</f>
        <v>Pautas Básicas en orden y aseo en el lugar de trabajo, actos y condiciones inseguras</v>
      </c>
      <c r="AC157" s="74" t="s">
        <v>32</v>
      </c>
      <c r="AD157" s="121"/>
    </row>
    <row r="158" spans="1:30" ht="64.5" thickBot="1">
      <c r="A158" s="182"/>
      <c r="B158" s="182"/>
      <c r="C158" s="121"/>
      <c r="D158" s="124"/>
      <c r="E158" s="127"/>
      <c r="F158" s="127"/>
      <c r="G158" s="72" t="str">
        <f>VLOOKUP(H158,PELIGROS!A$1:G$445,2,0)</f>
        <v>Herramientas Manuales</v>
      </c>
      <c r="H158" s="40" t="s">
        <v>606</v>
      </c>
      <c r="I158" s="44" t="s">
        <v>1220</v>
      </c>
      <c r="J158" s="72" t="str">
        <f>VLOOKUP(H158,PELIGROS!A$2:G$445,3,0)</f>
        <v>Quemaduras, contusiones y lesiones</v>
      </c>
      <c r="K158" s="74" t="s">
        <v>1202</v>
      </c>
      <c r="L158" s="72" t="str">
        <f>VLOOKUP(H158,PELIGROS!A$2:G$445,4,0)</f>
        <v>Inspecciones planeadas e inspecciones no planeadas, procedimientos de programas de seguridad y salud en el trabajo</v>
      </c>
      <c r="M158" s="72" t="str">
        <f>VLOOKUP(H158,PELIGROS!A$2:G$445,5,0)</f>
        <v>E.P.P.</v>
      </c>
      <c r="N158" s="74">
        <v>2</v>
      </c>
      <c r="O158" s="19">
        <v>3</v>
      </c>
      <c r="P158" s="19">
        <v>25</v>
      </c>
      <c r="Q158" s="19">
        <f t="shared" si="32"/>
        <v>6</v>
      </c>
      <c r="R158" s="19">
        <f t="shared" si="33"/>
        <v>150</v>
      </c>
      <c r="S158" s="40" t="str">
        <f t="shared" si="34"/>
        <v>M-6</v>
      </c>
      <c r="T158" s="73" t="str">
        <f t="shared" si="26"/>
        <v>II</v>
      </c>
      <c r="U158" s="73" t="str">
        <f t="shared" si="35"/>
        <v>No Aceptable o Aceptable Con Control Especifico</v>
      </c>
      <c r="V158" s="108"/>
      <c r="W158" s="72" t="str">
        <f>VLOOKUP(H158,PELIGROS!A$2:G$445,6,0)</f>
        <v>Amputación</v>
      </c>
      <c r="X158" s="74"/>
      <c r="Y158" s="74"/>
      <c r="Z158" s="74"/>
      <c r="AA158" s="72"/>
      <c r="AB158" s="72" t="str">
        <f>VLOOKUP(H158,PELIGROS!A$2:G$445,7,0)</f>
        <v xml:space="preserve">
Uso y manejo adecuado de E.P.P., uso y manejo adecuado de herramientas manuales y/o máqinas y equipos</v>
      </c>
      <c r="AC158" s="108" t="s">
        <v>1258</v>
      </c>
      <c r="AD158" s="121"/>
    </row>
    <row r="159" spans="1:30" ht="51.75" thickBot="1">
      <c r="A159" s="182"/>
      <c r="B159" s="182"/>
      <c r="C159" s="121"/>
      <c r="D159" s="124"/>
      <c r="E159" s="127"/>
      <c r="F159" s="127"/>
      <c r="G159" s="72" t="str">
        <f>VLOOKUP(H159,PELIGROS!A$1:G$445,2,0)</f>
        <v>Maquinaria y equipo</v>
      </c>
      <c r="H159" s="40" t="s">
        <v>612</v>
      </c>
      <c r="I159" s="44" t="s">
        <v>1220</v>
      </c>
      <c r="J159" s="72" t="str">
        <f>VLOOKUP(H159,PELIGROS!A$2:G$445,3,0)</f>
        <v>Atrapamiento, amputación, aplastamiento, fractura, muerte</v>
      </c>
      <c r="K159" s="74" t="s">
        <v>1202</v>
      </c>
      <c r="L159" s="72" t="str">
        <f>VLOOKUP(H159,PELIGROS!A$2:G$445,4,0)</f>
        <v>Inspecciones planeadas e inspecciones no planeadas, procedimientos de programas de seguridad y salud en el trabajo</v>
      </c>
      <c r="M159" s="72" t="str">
        <f>VLOOKUP(H159,PELIGROS!A$2:G$445,5,0)</f>
        <v>E.P.P.</v>
      </c>
      <c r="N159" s="74">
        <v>2</v>
      </c>
      <c r="O159" s="19">
        <v>2</v>
      </c>
      <c r="P159" s="19">
        <v>25</v>
      </c>
      <c r="Q159" s="19">
        <f t="shared" si="32"/>
        <v>4</v>
      </c>
      <c r="R159" s="19">
        <f t="shared" si="33"/>
        <v>100</v>
      </c>
      <c r="S159" s="40" t="str">
        <f t="shared" si="34"/>
        <v>B-4</v>
      </c>
      <c r="T159" s="73" t="str">
        <f t="shared" si="26"/>
        <v>III</v>
      </c>
      <c r="U159" s="73" t="str">
        <f t="shared" si="35"/>
        <v>Mejorable</v>
      </c>
      <c r="V159" s="108"/>
      <c r="W159" s="72" t="str">
        <f>VLOOKUP(H159,PELIGROS!A$2:G$445,6,0)</f>
        <v>Aplastamiento</v>
      </c>
      <c r="X159" s="74"/>
      <c r="Y159" s="74"/>
      <c r="Z159" s="74"/>
      <c r="AA159" s="72"/>
      <c r="AB159" s="72" t="str">
        <f>VLOOKUP(H159,PELIGROS!A$2:G$445,7,0)</f>
        <v>Uso y manejo adecuado de E.P.P., uso y manejo adecuado de herramientas amnuales y/o máquinas y equipos</v>
      </c>
      <c r="AC159" s="108"/>
      <c r="AD159" s="121"/>
    </row>
    <row r="160" spans="1:30" ht="78" customHeight="1" thickBot="1">
      <c r="A160" s="182"/>
      <c r="B160" s="182"/>
      <c r="C160" s="121"/>
      <c r="D160" s="124"/>
      <c r="E160" s="127"/>
      <c r="F160" s="127"/>
      <c r="G160" s="72" t="str">
        <f>VLOOKUP(H160,PELIGROS!A$1:G$445,2,0)</f>
        <v>Atraco, golpiza, atentados y secuestrados</v>
      </c>
      <c r="H160" s="40" t="s">
        <v>57</v>
      </c>
      <c r="I160" s="44" t="s">
        <v>1220</v>
      </c>
      <c r="J160" s="72" t="str">
        <f>VLOOKUP(H160,PELIGROS!A$2:G$445,3,0)</f>
        <v>Estrés, golpes, Secuestros</v>
      </c>
      <c r="K160" s="74" t="s">
        <v>1202</v>
      </c>
      <c r="L160" s="72" t="str">
        <f>VLOOKUP(H160,PELIGROS!A$2:G$445,4,0)</f>
        <v>Inspecciones planeadas e inspecciones no planeadas, procedimientos de programas de seguridad y salud en el trabajo</v>
      </c>
      <c r="M160" s="72" t="str">
        <f>VLOOKUP(H160,PELIGROS!A$2:G$445,5,0)</f>
        <v xml:space="preserve">Uniformes Corporativos, Caquetas corporativas, Carnetización
</v>
      </c>
      <c r="N160" s="74">
        <v>2</v>
      </c>
      <c r="O160" s="19">
        <v>3</v>
      </c>
      <c r="P160" s="19">
        <v>60</v>
      </c>
      <c r="Q160" s="19">
        <f t="shared" si="32"/>
        <v>6</v>
      </c>
      <c r="R160" s="19">
        <f t="shared" si="33"/>
        <v>360</v>
      </c>
      <c r="S160" s="40" t="str">
        <f t="shared" si="34"/>
        <v>M-6</v>
      </c>
      <c r="T160" s="73" t="str">
        <f t="shared" si="26"/>
        <v>II</v>
      </c>
      <c r="U160" s="73" t="str">
        <f t="shared" si="35"/>
        <v>No Aceptable o Aceptable Con Control Especifico</v>
      </c>
      <c r="V160" s="108"/>
      <c r="W160" s="72" t="str">
        <f>VLOOKUP(H160,PELIGROS!A$2:G$445,6,0)</f>
        <v>Secuestros</v>
      </c>
      <c r="X160" s="74"/>
      <c r="Y160" s="74"/>
      <c r="Z160" s="74"/>
      <c r="AA160" s="72"/>
      <c r="AB160" s="72" t="str">
        <f>VLOOKUP(H160,PELIGROS!A$2:G$445,7,0)</f>
        <v>N/A</v>
      </c>
      <c r="AC160" s="74" t="s">
        <v>1230</v>
      </c>
      <c r="AD160" s="121"/>
    </row>
    <row r="161" spans="1:30" ht="90" thickBot="1">
      <c r="A161" s="182"/>
      <c r="B161" s="182"/>
      <c r="C161" s="121"/>
      <c r="D161" s="124"/>
      <c r="E161" s="127"/>
      <c r="F161" s="127"/>
      <c r="G161" s="72" t="str">
        <f>VLOOKUP(H161,PELIGROS!A$1:G$445,2,0)</f>
        <v>MANTENIMIENTO DE PUENTE GRUAS, LIMPIEZA DE CANALES, MANTENIMIENTO DE INSTALACIONES LOCATIVAS, MANTENIMIENTO Y REPARACIÓN DE POZOS</v>
      </c>
      <c r="H161" s="40" t="s">
        <v>624</v>
      </c>
      <c r="I161" s="44" t="s">
        <v>1220</v>
      </c>
      <c r="J161" s="72" t="str">
        <f>VLOOKUP(H161,PELIGROS!A$2:G$445,3,0)</f>
        <v>LESIONES, FRACTURAS, MUERTE</v>
      </c>
      <c r="K161" s="74" t="s">
        <v>1202</v>
      </c>
      <c r="L161" s="72" t="str">
        <f>VLOOKUP(H161,PELIGROS!A$2:G$445,4,0)</f>
        <v>Inspecciones planeadas e inspecciones no planeadas, procedimientos de programas de seguridad y salud en el trabajo</v>
      </c>
      <c r="M161" s="72" t="str">
        <f>VLOOKUP(H161,PELIGROS!A$2:G$445,5,0)</f>
        <v>EPP</v>
      </c>
      <c r="N161" s="74">
        <v>2</v>
      </c>
      <c r="O161" s="19">
        <v>1</v>
      </c>
      <c r="P161" s="19">
        <v>100</v>
      </c>
      <c r="Q161" s="19">
        <f t="shared" si="32"/>
        <v>2</v>
      </c>
      <c r="R161" s="19">
        <f t="shared" si="33"/>
        <v>200</v>
      </c>
      <c r="S161" s="40" t="str">
        <f t="shared" si="34"/>
        <v>B-2</v>
      </c>
      <c r="T161" s="73" t="str">
        <f t="shared" si="26"/>
        <v>II</v>
      </c>
      <c r="U161" s="73" t="str">
        <f t="shared" si="35"/>
        <v>No Aceptable o Aceptable Con Control Especifico</v>
      </c>
      <c r="V161" s="108"/>
      <c r="W161" s="72" t="str">
        <f>VLOOKUP(H161,PELIGROS!A$2:G$445,6,0)</f>
        <v>MUERTE</v>
      </c>
      <c r="X161" s="74"/>
      <c r="Y161" s="74"/>
      <c r="Z161" s="74"/>
      <c r="AA161" s="72"/>
      <c r="AB161" s="72" t="str">
        <f>VLOOKUP(H161,PELIGROS!A$2:G$445,7,0)</f>
        <v>CERTIFICACIÓN Y/O ENTRENAMIENTO EN TRABAJO SEGURO EN ALTURAS; DILGENCIAMIENTO DE PERMISO DE TRABAJO; USO Y MANEJO ADECUADO DE E.P.P.; ARME Y DESARME DE ANDAMIOS</v>
      </c>
      <c r="AC161" s="74" t="s">
        <v>32</v>
      </c>
      <c r="AD161" s="121"/>
    </row>
    <row r="162" spans="1:30" ht="51.75" thickBot="1">
      <c r="A162" s="182"/>
      <c r="B162" s="182"/>
      <c r="C162" s="121"/>
      <c r="D162" s="124"/>
      <c r="E162" s="127"/>
      <c r="F162" s="127"/>
      <c r="G162" s="72" t="str">
        <f>VLOOKUP(H162,PELIGROS!A$1:G$445,2,0)</f>
        <v>LLUVIAS, GRANIZADA, HELADAS</v>
      </c>
      <c r="H162" s="40" t="s">
        <v>86</v>
      </c>
      <c r="I162" s="44" t="s">
        <v>1221</v>
      </c>
      <c r="J162" s="72" t="str">
        <f>VLOOKUP(H162,PELIGROS!A$2:G$445,3,0)</f>
        <v>DERRUMBES, HIPOTERMIA, DAÑO EN INSTALACIONES</v>
      </c>
      <c r="K162" s="74" t="s">
        <v>1202</v>
      </c>
      <c r="L162" s="72" t="str">
        <f>VLOOKUP(H162,PELIGROS!A$2:G$445,4,0)</f>
        <v>Inspecciones planeadas e inspecciones no planeadas, procedimientos de programas de seguridad y salud en el trabajo</v>
      </c>
      <c r="M162" s="72" t="str">
        <f>VLOOKUP(H162,PELIGROS!A$2:G$445,5,0)</f>
        <v>BRIGADAS DE EMERGENCIAS</v>
      </c>
      <c r="N162" s="74">
        <v>2</v>
      </c>
      <c r="O162" s="19">
        <v>1</v>
      </c>
      <c r="P162" s="19">
        <v>100</v>
      </c>
      <c r="Q162" s="19">
        <f t="shared" si="32"/>
        <v>2</v>
      </c>
      <c r="R162" s="19">
        <f t="shared" si="33"/>
        <v>200</v>
      </c>
      <c r="S162" s="40" t="str">
        <f t="shared" si="34"/>
        <v>B-2</v>
      </c>
      <c r="T162" s="73" t="str">
        <f t="shared" si="26"/>
        <v>II</v>
      </c>
      <c r="U162" s="73" t="str">
        <f t="shared" si="35"/>
        <v>No Aceptable o Aceptable Con Control Especifico</v>
      </c>
      <c r="V162" s="108"/>
      <c r="W162" s="72" t="str">
        <f>VLOOKUP(H162,PELIGROS!A$2:G$445,6,0)</f>
        <v>MUERTE</v>
      </c>
      <c r="X162" s="74"/>
      <c r="Y162" s="74"/>
      <c r="Z162" s="74"/>
      <c r="AA162" s="72"/>
      <c r="AB162" s="72" t="str">
        <f>VLOOKUP(H162,PELIGROS!A$2:G$445,7,0)</f>
        <v>ENTRENAMIENTO DE LA BRIGADA; DIVULGACIÓN DE PLAN DE EMERGENCIA</v>
      </c>
      <c r="AC162" s="108" t="s">
        <v>1259</v>
      </c>
      <c r="AD162" s="121"/>
    </row>
    <row r="163" spans="1:30" ht="51.75" thickBot="1">
      <c r="A163" s="182"/>
      <c r="B163" s="182"/>
      <c r="C163" s="122"/>
      <c r="D163" s="125"/>
      <c r="E163" s="128"/>
      <c r="F163" s="128"/>
      <c r="G163" s="75" t="str">
        <f>VLOOKUP(H163,PELIGROS!A$1:G$445,2,0)</f>
        <v>SISMOS, INCENDIOS, INUNDACIONES, TERREMOTOS, VENDAVALES, DERRUMBE</v>
      </c>
      <c r="H163" s="44" t="s">
        <v>62</v>
      </c>
      <c r="I163" s="44" t="s">
        <v>1221</v>
      </c>
      <c r="J163" s="75" t="str">
        <f>VLOOKUP(H163,PELIGROS!A$2:G$445,3,0)</f>
        <v>SISMOS, INCENDIOS, INUNDACIONES, TERREMOTOS, VENDAVALES</v>
      </c>
      <c r="K163" s="77" t="s">
        <v>1202</v>
      </c>
      <c r="L163" s="75" t="str">
        <f>VLOOKUP(H163,PELIGROS!A$2:G$445,4,0)</f>
        <v>Inspecciones planeadas e inspecciones no planeadas, procedimientos de programas de seguridad y salud en el trabajo</v>
      </c>
      <c r="M163" s="75" t="str">
        <f>VLOOKUP(H163,PELIGROS!A$2:G$445,5,0)</f>
        <v>BRIGADAS DE EMERGENCIAS</v>
      </c>
      <c r="N163" s="77">
        <v>2</v>
      </c>
      <c r="O163" s="26">
        <v>1</v>
      </c>
      <c r="P163" s="26">
        <v>100</v>
      </c>
      <c r="Q163" s="26">
        <f t="shared" si="32"/>
        <v>2</v>
      </c>
      <c r="R163" s="26">
        <f t="shared" si="33"/>
        <v>200</v>
      </c>
      <c r="S163" s="44" t="str">
        <f t="shared" si="34"/>
        <v>B-2</v>
      </c>
      <c r="T163" s="76" t="str">
        <f t="shared" si="26"/>
        <v>II</v>
      </c>
      <c r="U163" s="76" t="str">
        <f t="shared" si="35"/>
        <v>No Aceptable o Aceptable Con Control Especifico</v>
      </c>
      <c r="V163" s="129"/>
      <c r="W163" s="75" t="str">
        <f>VLOOKUP(H163,PELIGROS!A$2:G$445,6,0)</f>
        <v>MUERTE</v>
      </c>
      <c r="X163" s="77"/>
      <c r="Y163" s="77"/>
      <c r="Z163" s="77"/>
      <c r="AA163" s="75"/>
      <c r="AB163" s="75" t="str">
        <f>VLOOKUP(H163,PELIGROS!A$2:G$445,7,0)</f>
        <v>ENTRENAMIENTO DE LA BRIGADA; DIVULGACIÓN DE PLAN DE EMERGENCIA</v>
      </c>
      <c r="AC163" s="129"/>
      <c r="AD163" s="122"/>
    </row>
    <row r="164" spans="1:30" ht="39" customHeight="1" thickBot="1">
      <c r="A164" s="182"/>
      <c r="B164" s="182"/>
      <c r="C164" s="170" t="str">
        <f>VLOOKUP(E164,[2]Hoja2!A$2:C$82,2,0)</f>
        <v>Efectuar Ia operacion de valvulas y accesorios de Ia red matriz, para Ia prestación del servicio de acueducto a la ciudadania.</v>
      </c>
      <c r="D164" s="178" t="str">
        <f>VLOOKUP(E164,[2]Hoja2!A$2:C$82,3,0)</f>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
      <c r="E164" s="175" t="s">
        <v>1046</v>
      </c>
      <c r="F164" s="175" t="s">
        <v>1228</v>
      </c>
      <c r="G164" s="78" t="str">
        <f>VLOOKUP(H164,PELIGROS!A$1:G$445,2,0)</f>
        <v>Fluidos y Excrementos</v>
      </c>
      <c r="H164" s="79" t="s">
        <v>98</v>
      </c>
      <c r="I164" s="89" t="s">
        <v>1215</v>
      </c>
      <c r="J164" s="78" t="str">
        <f>VLOOKUP(H164,PELIGROS!A$2:G$445,3,0)</f>
        <v>Enfermedades Infectocontagiosas</v>
      </c>
      <c r="K164" s="82" t="s">
        <v>1202</v>
      </c>
      <c r="L164" s="78" t="str">
        <f>VLOOKUP(H164,PELIGROS!A$2:G$445,4,0)</f>
        <v>N/A</v>
      </c>
      <c r="M164" s="78" t="str">
        <f>VLOOKUP(H164,PELIGROS!A$2:G$445,5,0)</f>
        <v>N/A</v>
      </c>
      <c r="N164" s="82">
        <v>2</v>
      </c>
      <c r="O164" s="80">
        <v>3</v>
      </c>
      <c r="P164" s="80">
        <v>10</v>
      </c>
      <c r="Q164" s="80">
        <f>N164*O164</f>
        <v>6</v>
      </c>
      <c r="R164" s="80">
        <f>P164*Q164</f>
        <v>60</v>
      </c>
      <c r="S164" s="79" t="str">
        <f>IF(Q164=40,"MA-40",IF(Q164=30,"MA-30",IF(Q164=20,"A-20",IF(Q164=10,"A-10",IF(Q164=24,"MA-24",IF(Q164=18,"A-18",IF(Q164=12,"A-12",IF(Q164=6,"M-6",IF(Q164=8,"M-8",IF(Q164=6,"M-6",IF(Q164=4,"B-4",IF(Q164=2,"B-2",))))))))))))</f>
        <v>M-6</v>
      </c>
      <c r="T164" s="81" t="str">
        <f t="shared" si="26"/>
        <v>III</v>
      </c>
      <c r="U164" s="81" t="str">
        <f>IF(T164=0,"",IF(T164="IV","Aceptable",IF(T164="III","Mejorable",IF(T164="II","No Aceptable o Aceptable Con Control Especifico",IF(T164="I","No Aceptable","")))))</f>
        <v>Mejorable</v>
      </c>
      <c r="V164" s="172">
        <v>9</v>
      </c>
      <c r="W164" s="78" t="str">
        <f>VLOOKUP(H164,PELIGROS!A$2:G$445,6,0)</f>
        <v>Posibles enfermedades</v>
      </c>
      <c r="X164" s="82"/>
      <c r="Y164" s="82"/>
      <c r="Z164" s="82"/>
      <c r="AA164" s="78"/>
      <c r="AB164" s="78" t="str">
        <f>VLOOKUP(H164,PELIGROS!A$2:G$445,7,0)</f>
        <v xml:space="preserve">Riesgo Biológico, Autocuidado y/o Uso y manejo adecuado de E.P.P.
</v>
      </c>
      <c r="AC164" s="95" t="s">
        <v>1247</v>
      </c>
      <c r="AD164" s="97" t="s">
        <v>1204</v>
      </c>
    </row>
    <row r="165" spans="1:30" ht="39" thickBot="1">
      <c r="A165" s="182"/>
      <c r="B165" s="182"/>
      <c r="C165" s="171"/>
      <c r="D165" s="179"/>
      <c r="E165" s="176"/>
      <c r="F165" s="176"/>
      <c r="G165" s="83" t="str">
        <f>VLOOKUP(H165,PELIGROS!A$1:G$445,2,0)</f>
        <v>Modeduras</v>
      </c>
      <c r="H165" s="84" t="s">
        <v>79</v>
      </c>
      <c r="I165" s="89" t="s">
        <v>1215</v>
      </c>
      <c r="J165" s="83" t="str">
        <f>VLOOKUP(H165,PELIGROS!A$2:G$445,3,0)</f>
        <v>Lesiones, tejidos, muerte, enfermedades infectocontagiosas</v>
      </c>
      <c r="K165" s="87" t="s">
        <v>1202</v>
      </c>
      <c r="L165" s="83" t="str">
        <f>VLOOKUP(H165,PELIGROS!A$2:G$445,4,0)</f>
        <v>N/A</v>
      </c>
      <c r="M165" s="83" t="str">
        <f>VLOOKUP(H165,PELIGROS!A$2:G$445,5,0)</f>
        <v>N/A</v>
      </c>
      <c r="N165" s="87">
        <v>2</v>
      </c>
      <c r="O165" s="85">
        <v>2</v>
      </c>
      <c r="P165" s="85">
        <v>25</v>
      </c>
      <c r="Q165" s="85">
        <f t="shared" ref="Q165:Q193" si="36">N165*O165</f>
        <v>4</v>
      </c>
      <c r="R165" s="85">
        <f t="shared" ref="R165:R193" si="37">P165*Q165</f>
        <v>100</v>
      </c>
      <c r="S165" s="84" t="str">
        <f t="shared" ref="S165:S193" si="38">IF(Q165=40,"MA-40",IF(Q165=30,"MA-30",IF(Q165=20,"A-20",IF(Q165=10,"A-10",IF(Q165=24,"MA-24",IF(Q165=18,"A-18",IF(Q165=12,"A-12",IF(Q165=6,"M-6",IF(Q165=8,"M-8",IF(Q165=6,"M-6",IF(Q165=4,"B-4",IF(Q165=2,"B-2",))))))))))))</f>
        <v>B-4</v>
      </c>
      <c r="T165" s="86" t="str">
        <f t="shared" si="26"/>
        <v>III</v>
      </c>
      <c r="U165" s="86" t="str">
        <f t="shared" ref="U165:U193" si="39">IF(T165=0,"",IF(T165="IV","Aceptable",IF(T165="III","Mejorable",IF(T165="II","No Aceptable o Aceptable Con Control Especifico",IF(T165="I","No Aceptable","")))))</f>
        <v>Mejorable</v>
      </c>
      <c r="V165" s="173"/>
      <c r="W165" s="83" t="str">
        <f>VLOOKUP(H165,PELIGROS!A$2:G$445,6,0)</f>
        <v>Posibles enfermedades</v>
      </c>
      <c r="X165" s="87"/>
      <c r="Y165" s="87"/>
      <c r="Z165" s="87"/>
      <c r="AA165" s="83"/>
      <c r="AB165" s="83" t="str">
        <f>VLOOKUP(H165,PELIGROS!A$2:G$445,7,0)</f>
        <v xml:space="preserve">Riesgo Biológico, Autocuidado y/o Uso y manejo adecuado de E.P.P.
</v>
      </c>
      <c r="AC165" s="96"/>
      <c r="AD165" s="98"/>
    </row>
    <row r="166" spans="1:30" ht="39" thickBot="1">
      <c r="A166" s="182"/>
      <c r="B166" s="182"/>
      <c r="C166" s="171"/>
      <c r="D166" s="179"/>
      <c r="E166" s="176"/>
      <c r="F166" s="176"/>
      <c r="G166" s="83" t="str">
        <f>VLOOKUP(H166,PELIGROS!A$1:G$445,2,0)</f>
        <v>Parásitos</v>
      </c>
      <c r="H166" s="84" t="s">
        <v>105</v>
      </c>
      <c r="I166" s="89" t="s">
        <v>1215</v>
      </c>
      <c r="J166" s="83" t="str">
        <f>VLOOKUP(H166,PELIGROS!A$2:G$445,3,0)</f>
        <v>Lesiones, infecciones parasitarias</v>
      </c>
      <c r="K166" s="87" t="s">
        <v>1202</v>
      </c>
      <c r="L166" s="83" t="str">
        <f>VLOOKUP(H166,PELIGROS!A$2:G$445,4,0)</f>
        <v>N/A</v>
      </c>
      <c r="M166" s="83" t="str">
        <f>VLOOKUP(H166,PELIGROS!A$2:G$445,5,0)</f>
        <v>N/A</v>
      </c>
      <c r="N166" s="87">
        <v>2</v>
      </c>
      <c r="O166" s="85">
        <v>1</v>
      </c>
      <c r="P166" s="85">
        <v>25</v>
      </c>
      <c r="Q166" s="85">
        <f t="shared" si="36"/>
        <v>2</v>
      </c>
      <c r="R166" s="85">
        <f t="shared" si="37"/>
        <v>50</v>
      </c>
      <c r="S166" s="84" t="str">
        <f t="shared" si="38"/>
        <v>B-2</v>
      </c>
      <c r="T166" s="86" t="str">
        <f t="shared" si="26"/>
        <v>III</v>
      </c>
      <c r="U166" s="86" t="str">
        <f t="shared" si="39"/>
        <v>Mejorable</v>
      </c>
      <c r="V166" s="173"/>
      <c r="W166" s="83" t="str">
        <f>VLOOKUP(H166,PELIGROS!A$2:G$445,6,0)</f>
        <v>Enfermedades Parasitarias</v>
      </c>
      <c r="X166" s="87"/>
      <c r="Y166" s="87"/>
      <c r="Z166" s="87"/>
      <c r="AA166" s="83"/>
      <c r="AB166" s="83" t="str">
        <f>VLOOKUP(H166,PELIGROS!A$2:G$445,7,0)</f>
        <v xml:space="preserve">Riesgo Biológico, Autocuidado y/o Uso y manejo adecuado de E.P.P.
</v>
      </c>
      <c r="AC166" s="96"/>
      <c r="AD166" s="98"/>
    </row>
    <row r="167" spans="1:30" ht="51.75" thickBot="1">
      <c r="A167" s="182"/>
      <c r="B167" s="182"/>
      <c r="C167" s="171"/>
      <c r="D167" s="179"/>
      <c r="E167" s="176"/>
      <c r="F167" s="176"/>
      <c r="G167" s="83" t="str">
        <f>VLOOKUP(H167,PELIGROS!A$1:G$445,2,0)</f>
        <v>Bacteria</v>
      </c>
      <c r="H167" s="84" t="s">
        <v>108</v>
      </c>
      <c r="I167" s="89" t="s">
        <v>1215</v>
      </c>
      <c r="J167" s="83" t="str">
        <f>VLOOKUP(H167,PELIGROS!A$2:G$445,3,0)</f>
        <v>Infecciones producidas por Bacterianas</v>
      </c>
      <c r="K167" s="87" t="s">
        <v>1202</v>
      </c>
      <c r="L167" s="83" t="str">
        <f>VLOOKUP(H167,PELIGROS!A$2:G$445,4,0)</f>
        <v>Inspecciones planeadas e inspecciones no planeadas, procedimientos de programas de seguridad y salud en el trabajo</v>
      </c>
      <c r="M167" s="83" t="str">
        <f>VLOOKUP(H167,PELIGROS!A$2:G$445,5,0)</f>
        <v>Programa de vacunación, bota pantalon, overol, guantes, tapabocas, mascarillas con filtos</v>
      </c>
      <c r="N167" s="87">
        <v>2</v>
      </c>
      <c r="O167" s="85">
        <v>3</v>
      </c>
      <c r="P167" s="85">
        <v>10</v>
      </c>
      <c r="Q167" s="85">
        <f t="shared" si="36"/>
        <v>6</v>
      </c>
      <c r="R167" s="85">
        <f t="shared" si="37"/>
        <v>60</v>
      </c>
      <c r="S167" s="84" t="str">
        <f t="shared" si="38"/>
        <v>M-6</v>
      </c>
      <c r="T167" s="86" t="str">
        <f t="shared" si="26"/>
        <v>III</v>
      </c>
      <c r="U167" s="86" t="str">
        <f t="shared" si="39"/>
        <v>Mejorable</v>
      </c>
      <c r="V167" s="173"/>
      <c r="W167" s="83" t="str">
        <f>VLOOKUP(H167,PELIGROS!A$2:G$445,6,0)</f>
        <v xml:space="preserve">Enfermedades Infectocontagiosas
</v>
      </c>
      <c r="X167" s="87"/>
      <c r="Y167" s="87"/>
      <c r="Z167" s="87"/>
      <c r="AA167" s="83"/>
      <c r="AB167" s="83" t="str">
        <f>VLOOKUP(H167,PELIGROS!A$2:G$445,7,0)</f>
        <v xml:space="preserve">Riesgo Biológico, Autocuidado y/o Uso y manejo adecuado de E.P.P.
</v>
      </c>
      <c r="AC167" s="96"/>
      <c r="AD167" s="98"/>
    </row>
    <row r="168" spans="1:30" ht="51.75" thickBot="1">
      <c r="A168" s="182"/>
      <c r="B168" s="182"/>
      <c r="C168" s="171"/>
      <c r="D168" s="179"/>
      <c r="E168" s="176"/>
      <c r="F168" s="176"/>
      <c r="G168" s="83" t="str">
        <f>VLOOKUP(H168,PELIGROS!A$1:G$445,2,0)</f>
        <v>Hongos</v>
      </c>
      <c r="H168" s="84" t="s">
        <v>117</v>
      </c>
      <c r="I168" s="89" t="s">
        <v>1215</v>
      </c>
      <c r="J168" s="83" t="str">
        <f>VLOOKUP(H168,PELIGROS!A$2:G$445,3,0)</f>
        <v>Micosis</v>
      </c>
      <c r="K168" s="87" t="s">
        <v>1202</v>
      </c>
      <c r="L168" s="83" t="str">
        <f>VLOOKUP(H168,PELIGROS!A$2:G$445,4,0)</f>
        <v>Inspecciones planeadas e inspecciones no planeadas, procedimientos de programas de seguridad y salud en el trabajo</v>
      </c>
      <c r="M168" s="83" t="str">
        <f>VLOOKUP(H168,PELIGROS!A$2:G$445,5,0)</f>
        <v>Programa de vacunación, éxamenes periódicos</v>
      </c>
      <c r="N168" s="87">
        <v>2</v>
      </c>
      <c r="O168" s="85">
        <v>2</v>
      </c>
      <c r="P168" s="85">
        <v>25</v>
      </c>
      <c r="Q168" s="85">
        <f t="shared" si="36"/>
        <v>4</v>
      </c>
      <c r="R168" s="85">
        <f t="shared" si="37"/>
        <v>100</v>
      </c>
      <c r="S168" s="84" t="str">
        <f t="shared" si="38"/>
        <v>B-4</v>
      </c>
      <c r="T168" s="86" t="str">
        <f t="shared" si="26"/>
        <v>III</v>
      </c>
      <c r="U168" s="86" t="str">
        <f t="shared" si="39"/>
        <v>Mejorable</v>
      </c>
      <c r="V168" s="173"/>
      <c r="W168" s="83" t="str">
        <f>VLOOKUP(H168,PELIGROS!A$2:G$445,6,0)</f>
        <v>Micosis</v>
      </c>
      <c r="X168" s="87"/>
      <c r="Y168" s="87"/>
      <c r="Z168" s="87"/>
      <c r="AA168" s="83"/>
      <c r="AB168" s="83" t="str">
        <f>VLOOKUP(H168,PELIGROS!A$2:G$445,7,0)</f>
        <v xml:space="preserve">Riesgo Biológico, Autocuidado y/o Uso y manejo adecuado de E.P.P.
</v>
      </c>
      <c r="AC168" s="96"/>
      <c r="AD168" s="98"/>
    </row>
    <row r="169" spans="1:30" ht="51.75" thickBot="1">
      <c r="A169" s="182"/>
      <c r="B169" s="182"/>
      <c r="C169" s="171"/>
      <c r="D169" s="179"/>
      <c r="E169" s="176"/>
      <c r="F169" s="176"/>
      <c r="G169" s="83" t="str">
        <f>VLOOKUP(H169,PELIGROS!A$1:G$445,2,0)</f>
        <v>Virus</v>
      </c>
      <c r="H169" s="84" t="s">
        <v>120</v>
      </c>
      <c r="I169" s="89" t="s">
        <v>1215</v>
      </c>
      <c r="J169" s="83" t="str">
        <f>VLOOKUP(H169,PELIGROS!A$2:G$445,3,0)</f>
        <v>Infecciones Virales</v>
      </c>
      <c r="K169" s="87" t="s">
        <v>1202</v>
      </c>
      <c r="L169" s="83" t="str">
        <f>VLOOKUP(H169,PELIGROS!A$2:G$445,4,0)</f>
        <v>Inspecciones planeadas e inspecciones no planeadas, procedimientos de programas de seguridad y salud en el trabajo</v>
      </c>
      <c r="M169" s="83" t="str">
        <f>VLOOKUP(H169,PELIGROS!A$2:G$445,5,0)</f>
        <v>Programa de vacunación, bota pantalon, overol, guantes, tapabocas, mascarillas con filtos</v>
      </c>
      <c r="N169" s="87">
        <v>2</v>
      </c>
      <c r="O169" s="85">
        <v>2</v>
      </c>
      <c r="P169" s="85">
        <v>10</v>
      </c>
      <c r="Q169" s="85">
        <f t="shared" si="36"/>
        <v>4</v>
      </c>
      <c r="R169" s="85">
        <f t="shared" si="37"/>
        <v>40</v>
      </c>
      <c r="S169" s="84" t="str">
        <f t="shared" si="38"/>
        <v>B-4</v>
      </c>
      <c r="T169" s="86" t="str">
        <f t="shared" si="26"/>
        <v>III</v>
      </c>
      <c r="U169" s="86" t="str">
        <f t="shared" si="39"/>
        <v>Mejorable</v>
      </c>
      <c r="V169" s="173"/>
      <c r="W169" s="83" t="str">
        <f>VLOOKUP(H169,PELIGROS!A$2:G$445,6,0)</f>
        <v xml:space="preserve">Enfermedades Infectocontagiosas
</v>
      </c>
      <c r="X169" s="87"/>
      <c r="Y169" s="87"/>
      <c r="Z169" s="87"/>
      <c r="AA169" s="83"/>
      <c r="AB169" s="83" t="str">
        <f>VLOOKUP(H169,PELIGROS!A$2:G$445,7,0)</f>
        <v xml:space="preserve">Riesgo Biológico, Autocuidado y/o Uso y manejo adecuado de E.P.P.
</v>
      </c>
      <c r="AC169" s="96"/>
      <c r="AD169" s="98"/>
    </row>
    <row r="170" spans="1:30" ht="51.75" thickBot="1">
      <c r="A170" s="182"/>
      <c r="B170" s="182"/>
      <c r="C170" s="171"/>
      <c r="D170" s="179"/>
      <c r="E170" s="176"/>
      <c r="F170" s="176"/>
      <c r="G170" s="83" t="str">
        <f>VLOOKUP(H170,PELIGROS!A$1:G$445,2,0)</f>
        <v>AUSENCIA O EXCESO DE LUZ EN UN AMBIENTE</v>
      </c>
      <c r="H170" s="84" t="s">
        <v>155</v>
      </c>
      <c r="I170" s="89" t="s">
        <v>1217</v>
      </c>
      <c r="J170" s="83" t="str">
        <f>VLOOKUP(H170,PELIGROS!A$2:G$445,3,0)</f>
        <v>DISMINUCIÓN AGUDEZA VISUAL, CANSANCIO VISUAL</v>
      </c>
      <c r="K170" s="87" t="s">
        <v>1202</v>
      </c>
      <c r="L170" s="83" t="str">
        <f>VLOOKUP(H170,PELIGROS!A$2:G$445,4,0)</f>
        <v>Inspecciones planeadas e inspecciones no planeadas, procedimientos de programas de seguridad y salud en el trabajo</v>
      </c>
      <c r="M170" s="83" t="str">
        <f>VLOOKUP(H170,PELIGROS!A$2:G$445,5,0)</f>
        <v>N/A</v>
      </c>
      <c r="N170" s="87">
        <v>2</v>
      </c>
      <c r="O170" s="85">
        <v>2</v>
      </c>
      <c r="P170" s="85">
        <v>10</v>
      </c>
      <c r="Q170" s="85">
        <f t="shared" si="36"/>
        <v>4</v>
      </c>
      <c r="R170" s="85">
        <f t="shared" si="37"/>
        <v>40</v>
      </c>
      <c r="S170" s="84" t="str">
        <f t="shared" si="38"/>
        <v>B-4</v>
      </c>
      <c r="T170" s="86" t="str">
        <f t="shared" si="26"/>
        <v>III</v>
      </c>
      <c r="U170" s="86" t="str">
        <f t="shared" si="39"/>
        <v>Mejorable</v>
      </c>
      <c r="V170" s="173"/>
      <c r="W170" s="83" t="str">
        <f>VLOOKUP(H170,PELIGROS!A$2:G$445,6,0)</f>
        <v>DISMINUCIÓN AGUDEZA VISUAL</v>
      </c>
      <c r="X170" s="87"/>
      <c r="Y170" s="87"/>
      <c r="Z170" s="87"/>
      <c r="AA170" s="83" t="s">
        <v>1248</v>
      </c>
      <c r="AB170" s="83" t="str">
        <f>VLOOKUP(H170,PELIGROS!A$2:G$445,7,0)</f>
        <v>N/A</v>
      </c>
      <c r="AC170" s="87" t="s">
        <v>32</v>
      </c>
      <c r="AD170" s="98"/>
    </row>
    <row r="171" spans="1:30" ht="51.75" thickBot="1">
      <c r="A171" s="182"/>
      <c r="B171" s="182"/>
      <c r="C171" s="171"/>
      <c r="D171" s="179"/>
      <c r="E171" s="176"/>
      <c r="F171" s="176"/>
      <c r="G171" s="83" t="str">
        <f>VLOOKUP(H171,PELIGROS!A$1:G$445,2,0)</f>
        <v>INFRAROJA, ULTRAVIOLETA, VISIBLE, RADIOFRECUENCIA, MICROONDAS, LASER</v>
      </c>
      <c r="H171" s="84" t="s">
        <v>67</v>
      </c>
      <c r="I171" s="89" t="s">
        <v>1217</v>
      </c>
      <c r="J171" s="83" t="str">
        <f>VLOOKUP(H171,PELIGROS!A$2:G$445,3,0)</f>
        <v>CÁNCER, LESIONES DÉRMICAS Y OCULARES</v>
      </c>
      <c r="K171" s="87" t="s">
        <v>1202</v>
      </c>
      <c r="L171" s="83" t="str">
        <f>VLOOKUP(H171,PELIGROS!A$2:G$445,4,0)</f>
        <v>Inspecciones planeadas e inspecciones no planeadas, procedimientos de programas de seguridad y salud en el trabajo</v>
      </c>
      <c r="M171" s="83" t="str">
        <f>VLOOKUP(H171,PELIGROS!A$2:G$445,5,0)</f>
        <v>PROGRAMA BLOQUEADOR SOLAR</v>
      </c>
      <c r="N171" s="87">
        <v>2</v>
      </c>
      <c r="O171" s="85">
        <v>3</v>
      </c>
      <c r="P171" s="85">
        <v>10</v>
      </c>
      <c r="Q171" s="85">
        <f t="shared" si="36"/>
        <v>6</v>
      </c>
      <c r="R171" s="85">
        <f t="shared" si="37"/>
        <v>60</v>
      </c>
      <c r="S171" s="84" t="str">
        <f t="shared" si="38"/>
        <v>M-6</v>
      </c>
      <c r="T171" s="86" t="str">
        <f t="shared" si="26"/>
        <v>III</v>
      </c>
      <c r="U171" s="86" t="str">
        <f t="shared" si="39"/>
        <v>Mejorable</v>
      </c>
      <c r="V171" s="173"/>
      <c r="W171" s="83" t="str">
        <f>VLOOKUP(H171,PELIGROS!A$2:G$445,6,0)</f>
        <v>CÁNCER</v>
      </c>
      <c r="X171" s="87"/>
      <c r="Y171" s="87"/>
      <c r="Z171" s="87"/>
      <c r="AA171" s="83"/>
      <c r="AB171" s="83" t="str">
        <f>VLOOKUP(H171,PELIGROS!A$2:G$445,7,0)</f>
        <v>N/A</v>
      </c>
      <c r="AC171" s="87" t="s">
        <v>1249</v>
      </c>
      <c r="AD171" s="98"/>
    </row>
    <row r="172" spans="1:30" ht="90" thickBot="1">
      <c r="A172" s="182"/>
      <c r="B172" s="182"/>
      <c r="C172" s="171"/>
      <c r="D172" s="179"/>
      <c r="E172" s="176"/>
      <c r="F172" s="176"/>
      <c r="G172" s="83" t="str">
        <f>VLOOKUP(H172,PELIGROS!A$1:G$445,2,0)</f>
        <v>MAQUINARIA O EQUIPO</v>
      </c>
      <c r="H172" s="84" t="s">
        <v>164</v>
      </c>
      <c r="I172" s="89" t="s">
        <v>1217</v>
      </c>
      <c r="J172" s="83" t="str">
        <f>VLOOKUP(H172,PELIGROS!A$2:G$445,3,0)</f>
        <v>SORDERA, ESTRÉS, HIPOACUSIA, CEFALA,IRRITABILIDAD</v>
      </c>
      <c r="K172" s="87" t="s">
        <v>1202</v>
      </c>
      <c r="L172" s="83" t="str">
        <f>VLOOKUP(H172,PELIGROS!A$2:G$445,4,0)</f>
        <v>Inspecciones planeadas e inspecciones no planeadas, procedimientos de programas de seguridad y salud en el trabajo</v>
      </c>
      <c r="M172" s="83" t="str">
        <f>VLOOKUP(H172,PELIGROS!A$2:G$445,5,0)</f>
        <v>PVE RUIDO</v>
      </c>
      <c r="N172" s="87">
        <v>2</v>
      </c>
      <c r="O172" s="85">
        <v>3</v>
      </c>
      <c r="P172" s="85">
        <v>10</v>
      </c>
      <c r="Q172" s="85">
        <f t="shared" si="36"/>
        <v>6</v>
      </c>
      <c r="R172" s="85">
        <f t="shared" si="37"/>
        <v>60</v>
      </c>
      <c r="S172" s="84" t="str">
        <f t="shared" si="38"/>
        <v>M-6</v>
      </c>
      <c r="T172" s="86" t="str">
        <f t="shared" si="26"/>
        <v>III</v>
      </c>
      <c r="U172" s="86" t="str">
        <f t="shared" si="39"/>
        <v>Mejorable</v>
      </c>
      <c r="V172" s="173"/>
      <c r="W172" s="83" t="str">
        <f>VLOOKUP(H172,PELIGROS!A$2:G$445,6,0)</f>
        <v>SORDERA</v>
      </c>
      <c r="X172" s="87"/>
      <c r="Y172" s="87"/>
      <c r="Z172" s="87"/>
      <c r="AA172" s="83" t="s">
        <v>1250</v>
      </c>
      <c r="AB172" s="83" t="str">
        <f>VLOOKUP(H172,PELIGROS!A$2:G$445,7,0)</f>
        <v>USO DE EPP</v>
      </c>
      <c r="AC172" s="87" t="s">
        <v>1251</v>
      </c>
      <c r="AD172" s="98"/>
    </row>
    <row r="173" spans="1:30" ht="51.75" thickBot="1">
      <c r="A173" s="182"/>
      <c r="B173" s="182"/>
      <c r="C173" s="171"/>
      <c r="D173" s="179"/>
      <c r="E173" s="176"/>
      <c r="F173" s="176"/>
      <c r="G173" s="83" t="str">
        <f>VLOOKUP(H173,PELIGROS!A$1:G$445,2,0)</f>
        <v>ENERGÍA TÉRMICA, CAMBIO DE TEMPERATURA DURANTE LOS RECORRIDOS</v>
      </c>
      <c r="H173" s="84" t="s">
        <v>174</v>
      </c>
      <c r="I173" s="89" t="s">
        <v>1217</v>
      </c>
      <c r="J173" s="83" t="str">
        <f>VLOOKUP(H173,PELIGROS!A$2:G$445,3,0)</f>
        <v xml:space="preserve"> HIPOTERMIA</v>
      </c>
      <c r="K173" s="87" t="s">
        <v>1202</v>
      </c>
      <c r="L173" s="83" t="str">
        <f>VLOOKUP(H173,PELIGROS!A$2:G$445,4,0)</f>
        <v>Inspecciones planeadas e inspecciones no planeadas, procedimientos de programas de seguridad y salud en el trabajo</v>
      </c>
      <c r="M173" s="83" t="str">
        <f>VLOOKUP(H173,PELIGROS!A$2:G$445,5,0)</f>
        <v>EPP OVEROLES TERMICOS</v>
      </c>
      <c r="N173" s="87">
        <v>2</v>
      </c>
      <c r="O173" s="85">
        <v>1</v>
      </c>
      <c r="P173" s="85">
        <v>10</v>
      </c>
      <c r="Q173" s="85">
        <f t="shared" si="36"/>
        <v>2</v>
      </c>
      <c r="R173" s="85">
        <f t="shared" si="37"/>
        <v>20</v>
      </c>
      <c r="S173" s="84" t="str">
        <f t="shared" si="38"/>
        <v>B-2</v>
      </c>
      <c r="T173" s="86" t="str">
        <f t="shared" si="26"/>
        <v>IV</v>
      </c>
      <c r="U173" s="86" t="str">
        <f t="shared" si="39"/>
        <v>Aceptable</v>
      </c>
      <c r="V173" s="173"/>
      <c r="W173" s="83" t="str">
        <f>VLOOKUP(H173,PELIGROS!A$2:G$445,6,0)</f>
        <v xml:space="preserve"> HIPOTERMIA</v>
      </c>
      <c r="X173" s="87"/>
      <c r="Y173" s="87"/>
      <c r="Z173" s="87"/>
      <c r="AA173" s="83"/>
      <c r="AB173" s="83" t="str">
        <f>VLOOKUP(H173,PELIGROS!A$2:G$445,7,0)</f>
        <v>N/A</v>
      </c>
      <c r="AC173" s="87" t="s">
        <v>1252</v>
      </c>
      <c r="AD173" s="98"/>
    </row>
    <row r="174" spans="1:30" ht="64.5" thickBot="1">
      <c r="A174" s="182"/>
      <c r="B174" s="182"/>
      <c r="C174" s="171"/>
      <c r="D174" s="179"/>
      <c r="E174" s="176"/>
      <c r="F174" s="176"/>
      <c r="G174" s="83" t="str">
        <f>VLOOKUP(H174,PELIGROS!A$1:G$445,2,0)</f>
        <v>MAQUINARIA O EQUIPO</v>
      </c>
      <c r="H174" s="84" t="s">
        <v>177</v>
      </c>
      <c r="I174" s="89" t="s">
        <v>1217</v>
      </c>
      <c r="J174" s="83" t="str">
        <f>VLOOKUP(H174,PELIGROS!A$2:G$445,3,0)</f>
        <v>LESIONES  OSTEOMUSCULARES,  LESIONES OSTEOARTICULARES, SÍNTOMAS NEUROLÓGICOS</v>
      </c>
      <c r="K174" s="87" t="s">
        <v>1202</v>
      </c>
      <c r="L174" s="83" t="str">
        <f>VLOOKUP(H174,PELIGROS!A$2:G$445,4,0)</f>
        <v>Inspecciones planeadas e inspecciones no planeadas, procedimientos de programas de seguridad y salud en el trabajo</v>
      </c>
      <c r="M174" s="83" t="str">
        <f>VLOOKUP(H174,PELIGROS!A$2:G$445,5,0)</f>
        <v>PVE RUIDO</v>
      </c>
      <c r="N174" s="87">
        <v>2</v>
      </c>
      <c r="O174" s="85">
        <v>2</v>
      </c>
      <c r="P174" s="85">
        <v>10</v>
      </c>
      <c r="Q174" s="85">
        <f t="shared" si="36"/>
        <v>4</v>
      </c>
      <c r="R174" s="85">
        <f t="shared" si="37"/>
        <v>40</v>
      </c>
      <c r="S174" s="84" t="str">
        <f t="shared" si="38"/>
        <v>B-4</v>
      </c>
      <c r="T174" s="86" t="str">
        <f t="shared" si="26"/>
        <v>III</v>
      </c>
      <c r="U174" s="86" t="str">
        <f t="shared" si="39"/>
        <v>Mejorable</v>
      </c>
      <c r="V174" s="173"/>
      <c r="W174" s="83" t="str">
        <f>VLOOKUP(H174,PELIGROS!A$2:G$445,6,0)</f>
        <v>SÍNTOMAS NEUROLÓGICOS</v>
      </c>
      <c r="X174" s="87"/>
      <c r="Y174" s="87"/>
      <c r="Z174" s="87"/>
      <c r="AA174" s="83"/>
      <c r="AB174" s="83" t="str">
        <f>VLOOKUP(H174,PELIGROS!A$2:G$445,7,0)</f>
        <v>N/A</v>
      </c>
      <c r="AC174" s="87" t="s">
        <v>1253</v>
      </c>
      <c r="AD174" s="98"/>
    </row>
    <row r="175" spans="1:30" ht="51.75" thickBot="1">
      <c r="A175" s="182"/>
      <c r="B175" s="182"/>
      <c r="C175" s="171"/>
      <c r="D175" s="179"/>
      <c r="E175" s="176"/>
      <c r="F175" s="176"/>
      <c r="G175" s="83" t="str">
        <f>VLOOKUP(H175,PELIGROS!A$1:G$445,2,0)</f>
        <v>GASES Y VAPORES</v>
      </c>
      <c r="H175" s="84" t="s">
        <v>250</v>
      </c>
      <c r="I175" s="89" t="s">
        <v>1273</v>
      </c>
      <c r="J175" s="83" t="str">
        <f>VLOOKUP(H175,PELIGROS!A$2:G$445,3,0)</f>
        <v xml:space="preserve"> LESIONES EN LA PIEL, IRRITACIÓN EN VÍAS  RESPIRATORIAS, MUERTE</v>
      </c>
      <c r="K175" s="87" t="s">
        <v>1202</v>
      </c>
      <c r="L175" s="83" t="str">
        <f>VLOOKUP(H175,PELIGROS!A$2:G$445,4,0)</f>
        <v>Inspecciones planeadas e inspecciones no planeadas, procedimientos de programas de seguridad y salud en el trabajo</v>
      </c>
      <c r="M175" s="83" t="str">
        <f>VLOOKUP(H175,PELIGROS!A$2:G$445,5,0)</f>
        <v>EPP TAPABOCAS, CARETAS CON FILTROS</v>
      </c>
      <c r="N175" s="87">
        <v>2</v>
      </c>
      <c r="O175" s="85">
        <v>2</v>
      </c>
      <c r="P175" s="85">
        <v>10</v>
      </c>
      <c r="Q175" s="85">
        <f t="shared" si="36"/>
        <v>4</v>
      </c>
      <c r="R175" s="85">
        <f t="shared" si="37"/>
        <v>40</v>
      </c>
      <c r="S175" s="84" t="str">
        <f t="shared" si="38"/>
        <v>B-4</v>
      </c>
      <c r="T175" s="86" t="str">
        <f t="shared" si="26"/>
        <v>III</v>
      </c>
      <c r="U175" s="86" t="str">
        <f t="shared" si="39"/>
        <v>Mejorable</v>
      </c>
      <c r="V175" s="173"/>
      <c r="W175" s="83" t="str">
        <f>VLOOKUP(H175,PELIGROS!A$2:G$445,6,0)</f>
        <v xml:space="preserve"> MUERTE</v>
      </c>
      <c r="X175" s="87"/>
      <c r="Y175" s="87"/>
      <c r="Z175" s="87"/>
      <c r="AA175" s="83"/>
      <c r="AB175" s="83" t="str">
        <f>VLOOKUP(H175,PELIGROS!A$2:G$445,7,0)</f>
        <v>USO Y MANEJO ADECUADO DE E.P.P.</v>
      </c>
      <c r="AC175" s="96" t="s">
        <v>1251</v>
      </c>
      <c r="AD175" s="98"/>
    </row>
    <row r="176" spans="1:30" ht="51.75" thickBot="1">
      <c r="A176" s="182"/>
      <c r="B176" s="182"/>
      <c r="C176" s="171"/>
      <c r="D176" s="179"/>
      <c r="E176" s="176"/>
      <c r="F176" s="176"/>
      <c r="G176" s="83" t="str">
        <f>VLOOKUP(H176,PELIGROS!A$1:G$445,2,0)</f>
        <v>MATERIAL PARTICULADO</v>
      </c>
      <c r="H176" s="84" t="s">
        <v>269</v>
      </c>
      <c r="I176" s="89" t="s">
        <v>1273</v>
      </c>
      <c r="J176" s="83" t="str">
        <f>VLOOKUP(H176,PELIGROS!A$2:G$445,3,0)</f>
        <v>NEUMOCONIOSIS, BRONQUITIS, ASMA, SILICOSIS</v>
      </c>
      <c r="K176" s="87" t="s">
        <v>1202</v>
      </c>
      <c r="L176" s="83" t="str">
        <f>VLOOKUP(H176,PELIGROS!A$2:G$445,4,0)</f>
        <v>Inspecciones planeadas e inspecciones no planeadas, procedimientos de programas de seguridad y salud en el trabajo</v>
      </c>
      <c r="M176" s="83" t="str">
        <f>VLOOKUP(H176,PELIGROS!A$2:G$445,5,0)</f>
        <v>EPP MASCARILLAS Y FILTROS</v>
      </c>
      <c r="N176" s="87">
        <v>2</v>
      </c>
      <c r="O176" s="85">
        <v>3</v>
      </c>
      <c r="P176" s="85">
        <v>10</v>
      </c>
      <c r="Q176" s="85">
        <f t="shared" si="36"/>
        <v>6</v>
      </c>
      <c r="R176" s="85">
        <f t="shared" si="37"/>
        <v>60</v>
      </c>
      <c r="S176" s="84" t="str">
        <f t="shared" si="38"/>
        <v>M-6</v>
      </c>
      <c r="T176" s="86" t="str">
        <f t="shared" si="26"/>
        <v>III</v>
      </c>
      <c r="U176" s="86" t="str">
        <f t="shared" si="39"/>
        <v>Mejorable</v>
      </c>
      <c r="V176" s="173"/>
      <c r="W176" s="83" t="str">
        <f>VLOOKUP(H176,PELIGROS!A$2:G$445,6,0)</f>
        <v>NEUMOCONIOSIS</v>
      </c>
      <c r="X176" s="87"/>
      <c r="Y176" s="87"/>
      <c r="Z176" s="87"/>
      <c r="AA176" s="83"/>
      <c r="AB176" s="83" t="str">
        <f>VLOOKUP(H176,PELIGROS!A$2:G$445,7,0)</f>
        <v>USO Y MANEJO DE LOS EPP</v>
      </c>
      <c r="AC176" s="96"/>
      <c r="AD176" s="98"/>
    </row>
    <row r="177" spans="1:30" ht="51.75" thickBot="1">
      <c r="A177" s="182"/>
      <c r="B177" s="182"/>
      <c r="C177" s="171"/>
      <c r="D177" s="179"/>
      <c r="E177" s="176"/>
      <c r="F177" s="176"/>
      <c r="G177" s="83" t="str">
        <f>VLOOKUP(H177,PELIGROS!A$1:G$445,2,0)</f>
        <v xml:space="preserve">POLVOS INORGÁNICOS </v>
      </c>
      <c r="H177" s="84" t="s">
        <v>274</v>
      </c>
      <c r="I177" s="89" t="s">
        <v>1273</v>
      </c>
      <c r="J177" s="83" t="str">
        <f>VLOOKUP(H177,PELIGROS!A$2:G$445,3,0)</f>
        <v xml:space="preserve">ASMA,GRIPA, NEUMOCONIOSIS </v>
      </c>
      <c r="K177" s="87" t="s">
        <v>1202</v>
      </c>
      <c r="L177" s="83" t="str">
        <f>VLOOKUP(H177,PELIGROS!A$2:G$445,4,0)</f>
        <v>Inspecciones planeadas e inspecciones no planeadas, procedimientos de programas de seguridad y salud en el trabajo</v>
      </c>
      <c r="M177" s="83" t="str">
        <f>VLOOKUP(H177,PELIGROS!A$2:G$445,5,0)</f>
        <v>EPP MASCARILLAS Y FILTROS</v>
      </c>
      <c r="N177" s="87">
        <v>2</v>
      </c>
      <c r="O177" s="85">
        <v>2</v>
      </c>
      <c r="P177" s="85">
        <v>10</v>
      </c>
      <c r="Q177" s="85">
        <f t="shared" si="36"/>
        <v>4</v>
      </c>
      <c r="R177" s="85">
        <f t="shared" si="37"/>
        <v>40</v>
      </c>
      <c r="S177" s="84" t="str">
        <f t="shared" si="38"/>
        <v>B-4</v>
      </c>
      <c r="T177" s="86" t="str">
        <f t="shared" si="26"/>
        <v>III</v>
      </c>
      <c r="U177" s="86" t="str">
        <f t="shared" si="39"/>
        <v>Mejorable</v>
      </c>
      <c r="V177" s="173"/>
      <c r="W177" s="83" t="str">
        <f>VLOOKUP(H177,PELIGROS!A$2:G$445,6,0)</f>
        <v>NEUMOCONIOSIS</v>
      </c>
      <c r="X177" s="87"/>
      <c r="Y177" s="87"/>
      <c r="Z177" s="87"/>
      <c r="AA177" s="83"/>
      <c r="AB177" s="83" t="str">
        <f>VLOOKUP(H177,PELIGROS!A$2:G$445,7,0)</f>
        <v>LIMPIEZA</v>
      </c>
      <c r="AC177" s="96"/>
      <c r="AD177" s="98"/>
    </row>
    <row r="178" spans="1:30" ht="39.75" customHeight="1" thickBot="1">
      <c r="A178" s="182"/>
      <c r="B178" s="182"/>
      <c r="C178" s="171"/>
      <c r="D178" s="179"/>
      <c r="E178" s="176"/>
      <c r="F178" s="176"/>
      <c r="G178" s="83" t="str">
        <f>VLOOKUP(H178,PELIGROS!A$1:G$445,2,0)</f>
        <v>NATURALEZA DE LA TAREA</v>
      </c>
      <c r="H178" s="84" t="s">
        <v>76</v>
      </c>
      <c r="I178" s="89" t="s">
        <v>1244</v>
      </c>
      <c r="J178" s="83" t="str">
        <f>VLOOKUP(H178,PELIGROS!A$2:G$445,3,0)</f>
        <v>ESTRÉS,  TRANSTORNOS DEL SUEÑO</v>
      </c>
      <c r="K178" s="87" t="s">
        <v>1202</v>
      </c>
      <c r="L178" s="83" t="str">
        <f>VLOOKUP(H178,PELIGROS!A$2:G$445,4,0)</f>
        <v>N/A</v>
      </c>
      <c r="M178" s="83" t="str">
        <f>VLOOKUP(H178,PELIGROS!A$2:G$445,5,0)</f>
        <v>PVE PSICOSOCIAL</v>
      </c>
      <c r="N178" s="87">
        <v>2</v>
      </c>
      <c r="O178" s="85">
        <v>2</v>
      </c>
      <c r="P178" s="85">
        <v>10</v>
      </c>
      <c r="Q178" s="85">
        <f t="shared" si="36"/>
        <v>4</v>
      </c>
      <c r="R178" s="85">
        <f t="shared" si="37"/>
        <v>40</v>
      </c>
      <c r="S178" s="84" t="str">
        <f t="shared" si="38"/>
        <v>B-4</v>
      </c>
      <c r="T178" s="86" t="str">
        <f t="shared" si="26"/>
        <v>III</v>
      </c>
      <c r="U178" s="86" t="str">
        <f t="shared" si="39"/>
        <v>Mejorable</v>
      </c>
      <c r="V178" s="173"/>
      <c r="W178" s="83" t="str">
        <f>VLOOKUP(H178,PELIGROS!A$2:G$445,6,0)</f>
        <v>ESTRÉS</v>
      </c>
      <c r="X178" s="87"/>
      <c r="Y178" s="87"/>
      <c r="Z178" s="87"/>
      <c r="AA178" s="83"/>
      <c r="AB178" s="83" t="str">
        <f>VLOOKUP(H178,PELIGROS!A$2:G$445,7,0)</f>
        <v>N/A</v>
      </c>
      <c r="AC178" s="96" t="s">
        <v>1254</v>
      </c>
      <c r="AD178" s="98"/>
    </row>
    <row r="179" spans="1:30" ht="39.75" customHeight="1" thickBot="1">
      <c r="A179" s="182"/>
      <c r="B179" s="182"/>
      <c r="C179" s="171"/>
      <c r="D179" s="179"/>
      <c r="E179" s="176"/>
      <c r="F179" s="176"/>
      <c r="G179" s="83" t="str">
        <f>VLOOKUP(H179,PELIGROS!A$1:G$445,2,0)</f>
        <v xml:space="preserve"> ALTA CONCENTRACIÓN</v>
      </c>
      <c r="H179" s="84" t="s">
        <v>88</v>
      </c>
      <c r="I179" s="89" t="s">
        <v>1244</v>
      </c>
      <c r="J179" s="83" t="str">
        <f>VLOOKUP(H179,PELIGROS!A$2:G$445,3,0)</f>
        <v>ESTRÉS, DEPRESIÓN, TRANSTORNOS DEL SUEÑO, AUSENCIA DE ATENCIÓN</v>
      </c>
      <c r="K179" s="87" t="s">
        <v>1202</v>
      </c>
      <c r="L179" s="83" t="str">
        <f>VLOOKUP(H179,PELIGROS!A$2:G$445,4,0)</f>
        <v>N/A</v>
      </c>
      <c r="M179" s="83" t="str">
        <f>VLOOKUP(H179,PELIGROS!A$2:G$445,5,0)</f>
        <v>PVE PSICOSOCIAL</v>
      </c>
      <c r="N179" s="87">
        <v>2</v>
      </c>
      <c r="O179" s="85">
        <v>1</v>
      </c>
      <c r="P179" s="85">
        <v>10</v>
      </c>
      <c r="Q179" s="85">
        <f t="shared" si="36"/>
        <v>2</v>
      </c>
      <c r="R179" s="85">
        <f t="shared" si="37"/>
        <v>20</v>
      </c>
      <c r="S179" s="84" t="str">
        <f t="shared" si="38"/>
        <v>B-2</v>
      </c>
      <c r="T179" s="86" t="str">
        <f t="shared" si="26"/>
        <v>IV</v>
      </c>
      <c r="U179" s="86" t="str">
        <f t="shared" si="39"/>
        <v>Aceptable</v>
      </c>
      <c r="V179" s="173"/>
      <c r="W179" s="83" t="str">
        <f>VLOOKUP(H179,PELIGROS!A$2:G$445,6,0)</f>
        <v>ESTRÉS, ALTERACIÓN DEL SISTEMA NERVIOSO</v>
      </c>
      <c r="X179" s="87"/>
      <c r="Y179" s="87"/>
      <c r="Z179" s="87"/>
      <c r="AA179" s="83"/>
      <c r="AB179" s="83" t="str">
        <f>VLOOKUP(H179,PELIGROS!A$2:G$445,7,0)</f>
        <v>N/A</v>
      </c>
      <c r="AC179" s="96"/>
      <c r="AD179" s="98"/>
    </row>
    <row r="180" spans="1:30" ht="51.75" thickBot="1">
      <c r="A180" s="182"/>
      <c r="B180" s="182"/>
      <c r="C180" s="171"/>
      <c r="D180" s="179"/>
      <c r="E180" s="176"/>
      <c r="F180" s="176"/>
      <c r="G180" s="83" t="str">
        <f>VLOOKUP(H180,PELIGROS!A$1:G$445,2,0)</f>
        <v>Forzadas, Prolongadas</v>
      </c>
      <c r="H180" s="84" t="s">
        <v>40</v>
      </c>
      <c r="I180" s="89" t="s">
        <v>1245</v>
      </c>
      <c r="J180" s="83" t="str">
        <f>VLOOKUP(H180,PELIGROS!A$2:G$445,3,0)</f>
        <v xml:space="preserve">Lesiones osteomusculares, lesiones osteoarticulares
</v>
      </c>
      <c r="K180" s="87" t="s">
        <v>1202</v>
      </c>
      <c r="L180" s="83" t="str">
        <f>VLOOKUP(H180,PELIGROS!A$2:G$445,4,0)</f>
        <v>Inspecciones planeadas e inspecciones no planeadas, procedimientos de programas de seguridad y salud en el trabajo</v>
      </c>
      <c r="M180" s="83" t="str">
        <f>VLOOKUP(H180,PELIGROS!A$2:G$445,5,0)</f>
        <v>PVE Biomecánico, programa pausas activas, exámenes periódicos, recomendaciones, control de posturas</v>
      </c>
      <c r="N180" s="87">
        <v>2</v>
      </c>
      <c r="O180" s="85">
        <v>2</v>
      </c>
      <c r="P180" s="85">
        <v>25</v>
      </c>
      <c r="Q180" s="85">
        <f t="shared" si="36"/>
        <v>4</v>
      </c>
      <c r="R180" s="85">
        <f t="shared" si="37"/>
        <v>100</v>
      </c>
      <c r="S180" s="84" t="str">
        <f t="shared" si="38"/>
        <v>B-4</v>
      </c>
      <c r="T180" s="86" t="str">
        <f t="shared" si="26"/>
        <v>III</v>
      </c>
      <c r="U180" s="86" t="str">
        <f t="shared" si="39"/>
        <v>Mejorable</v>
      </c>
      <c r="V180" s="173"/>
      <c r="W180" s="83" t="str">
        <f>VLOOKUP(H180,PELIGROS!A$2:G$445,6,0)</f>
        <v>Enfermedades Osteomusculares</v>
      </c>
      <c r="X180" s="87"/>
      <c r="Y180" s="87"/>
      <c r="Z180" s="87"/>
      <c r="AA180" s="83"/>
      <c r="AB180" s="83" t="str">
        <f>VLOOKUP(H180,PELIGROS!A$2:G$445,7,0)</f>
        <v>Prevención en lesiones osteomusculares, líderes de pausas activas</v>
      </c>
      <c r="AC180" s="96" t="s">
        <v>1208</v>
      </c>
      <c r="AD180" s="98"/>
    </row>
    <row r="181" spans="1:30" ht="39" thickBot="1">
      <c r="A181" s="182"/>
      <c r="B181" s="182"/>
      <c r="C181" s="171"/>
      <c r="D181" s="179"/>
      <c r="E181" s="176"/>
      <c r="F181" s="176"/>
      <c r="G181" s="83" t="str">
        <f>VLOOKUP(H181,PELIGROS!A$1:G$445,2,0)</f>
        <v>Movimientos repetitivos, Miembros Superiores</v>
      </c>
      <c r="H181" s="84" t="s">
        <v>47</v>
      </c>
      <c r="I181" s="89" t="s">
        <v>1245</v>
      </c>
      <c r="J181" s="83" t="str">
        <f>VLOOKUP(H181,PELIGROS!A$2:G$445,3,0)</f>
        <v>Lesiones Musculoesqueléticas</v>
      </c>
      <c r="K181" s="87" t="s">
        <v>1202</v>
      </c>
      <c r="L181" s="83" t="str">
        <f>VLOOKUP(H181,PELIGROS!A$2:G$445,4,0)</f>
        <v>N/A</v>
      </c>
      <c r="M181" s="83" t="str">
        <f>VLOOKUP(H181,PELIGROS!A$2:G$445,5,0)</f>
        <v>PVE BIomécanico, programa pausas activas, examenes periódicos, recomendaicones, control de posturas</v>
      </c>
      <c r="N181" s="87">
        <v>2</v>
      </c>
      <c r="O181" s="85">
        <v>2</v>
      </c>
      <c r="P181" s="85">
        <v>10</v>
      </c>
      <c r="Q181" s="85">
        <f t="shared" si="36"/>
        <v>4</v>
      </c>
      <c r="R181" s="85">
        <f t="shared" si="37"/>
        <v>40</v>
      </c>
      <c r="S181" s="84" t="str">
        <f t="shared" si="38"/>
        <v>B-4</v>
      </c>
      <c r="T181" s="86" t="str">
        <f t="shared" si="26"/>
        <v>III</v>
      </c>
      <c r="U181" s="86" t="str">
        <f t="shared" si="39"/>
        <v>Mejorable</v>
      </c>
      <c r="V181" s="173"/>
      <c r="W181" s="83" t="str">
        <f>VLOOKUP(H181,PELIGROS!A$2:G$445,6,0)</f>
        <v>Enfermedades musculoesqueleticas</v>
      </c>
      <c r="X181" s="87"/>
      <c r="Y181" s="87"/>
      <c r="Z181" s="87"/>
      <c r="AA181" s="83"/>
      <c r="AB181" s="83" t="str">
        <f>VLOOKUP(H181,PELIGROS!A$2:G$445,7,0)</f>
        <v>Prevención en lesiones osteomusculares, líderes de pausas activas</v>
      </c>
      <c r="AC181" s="96"/>
      <c r="AD181" s="98"/>
    </row>
    <row r="182" spans="1:30" ht="51.75" thickBot="1">
      <c r="A182" s="182"/>
      <c r="B182" s="182"/>
      <c r="C182" s="171"/>
      <c r="D182" s="179"/>
      <c r="E182" s="176"/>
      <c r="F182" s="176"/>
      <c r="G182" s="83" t="str">
        <f>VLOOKUP(H182,PELIGROS!A$1:G$445,2,0)</f>
        <v>Carga de un peso mayor al recomendado</v>
      </c>
      <c r="H182" s="84" t="s">
        <v>486</v>
      </c>
      <c r="I182" s="89" t="s">
        <v>1245</v>
      </c>
      <c r="J182" s="83" t="str">
        <f>VLOOKUP(H182,PELIGROS!A$2:G$445,3,0)</f>
        <v>Lesiones osteomusculares, lesiones osteoarticulares</v>
      </c>
      <c r="K182" s="87" t="s">
        <v>1202</v>
      </c>
      <c r="L182" s="83" t="str">
        <f>VLOOKUP(H182,PELIGROS!A$2:G$445,4,0)</f>
        <v>Inspecciones planeadas e inspecciones no planeadas, procedimientos de programas de seguridad y salud en el trabajo</v>
      </c>
      <c r="M182" s="83" t="str">
        <f>VLOOKUP(H182,PELIGROS!A$2:G$445,5,0)</f>
        <v>PVE Biomecánico, programa pausas activas, exámenes periódicos, recomendaciones, control de posturas</v>
      </c>
      <c r="N182" s="87">
        <v>2</v>
      </c>
      <c r="O182" s="85">
        <v>2</v>
      </c>
      <c r="P182" s="85">
        <v>25</v>
      </c>
      <c r="Q182" s="85">
        <f t="shared" si="36"/>
        <v>4</v>
      </c>
      <c r="R182" s="85">
        <f t="shared" si="37"/>
        <v>100</v>
      </c>
      <c r="S182" s="84" t="str">
        <f t="shared" si="38"/>
        <v>B-4</v>
      </c>
      <c r="T182" s="86" t="str">
        <f t="shared" si="26"/>
        <v>III</v>
      </c>
      <c r="U182" s="86" t="str">
        <f t="shared" si="39"/>
        <v>Mejorable</v>
      </c>
      <c r="V182" s="173"/>
      <c r="W182" s="83" t="str">
        <f>VLOOKUP(H182,PELIGROS!A$2:G$445,6,0)</f>
        <v>Enfermedades del sistema osteomuscular</v>
      </c>
      <c r="X182" s="87"/>
      <c r="Y182" s="87"/>
      <c r="Z182" s="87"/>
      <c r="AA182" s="83"/>
      <c r="AB182" s="83" t="str">
        <f>VLOOKUP(H182,PELIGROS!A$2:G$445,7,0)</f>
        <v>Prevención en lesiones osteomusculares, Líderes en pausas activas</v>
      </c>
      <c r="AC182" s="96"/>
      <c r="AD182" s="98"/>
    </row>
    <row r="183" spans="1:30" ht="64.5" thickBot="1">
      <c r="A183" s="182"/>
      <c r="B183" s="182"/>
      <c r="C183" s="171"/>
      <c r="D183" s="179"/>
      <c r="E183" s="176"/>
      <c r="F183" s="176"/>
      <c r="G183" s="83" t="str">
        <f>VLOOKUP(H183,PELIGROS!A$1:G$445,2,0)</f>
        <v>Atropellamiento, Envestir</v>
      </c>
      <c r="H183" s="84" t="s">
        <v>1187</v>
      </c>
      <c r="I183" s="89" t="s">
        <v>1220</v>
      </c>
      <c r="J183" s="83" t="str">
        <f>VLOOKUP(H183,PELIGROS!A$2:G$445,3,0)</f>
        <v>Lesiones, pérdidas materiales, muerte</v>
      </c>
      <c r="K183" s="87" t="s">
        <v>1202</v>
      </c>
      <c r="L183" s="83" t="str">
        <f>VLOOKUP(H183,PELIGROS!A$2:G$445,4,0)</f>
        <v>Inspecciones planeadas e inspecciones no planeadas, procedimientos de programas de seguridad y salud en el trabajo</v>
      </c>
      <c r="M183" s="83" t="str">
        <f>VLOOKUP(H183,PELIGROS!A$2:G$445,5,0)</f>
        <v>Programa de seguridad vial, señalización</v>
      </c>
      <c r="N183" s="87">
        <v>2</v>
      </c>
      <c r="O183" s="85">
        <v>2</v>
      </c>
      <c r="P183" s="85">
        <v>60</v>
      </c>
      <c r="Q183" s="85">
        <f t="shared" si="36"/>
        <v>4</v>
      </c>
      <c r="R183" s="85">
        <f t="shared" si="37"/>
        <v>240</v>
      </c>
      <c r="S183" s="84" t="str">
        <f t="shared" si="38"/>
        <v>B-4</v>
      </c>
      <c r="T183" s="86" t="str">
        <f t="shared" si="26"/>
        <v>II</v>
      </c>
      <c r="U183" s="86" t="str">
        <f t="shared" si="39"/>
        <v>No Aceptable o Aceptable Con Control Especifico</v>
      </c>
      <c r="V183" s="173"/>
      <c r="W183" s="83" t="str">
        <f>VLOOKUP(H183,PELIGROS!A$2:G$445,6,0)</f>
        <v>Muerte</v>
      </c>
      <c r="X183" s="87"/>
      <c r="Y183" s="87"/>
      <c r="Z183" s="87"/>
      <c r="AA183" s="83" t="s">
        <v>1255</v>
      </c>
      <c r="AB183" s="83" t="str">
        <f>VLOOKUP(H183,PELIGROS!A$2:G$445,7,0)</f>
        <v>Seguridad vial y manejo defensivo, aseguramiento de áreas de trabajo</v>
      </c>
      <c r="AC183" s="87" t="s">
        <v>1211</v>
      </c>
      <c r="AD183" s="98"/>
    </row>
    <row r="184" spans="1:30" ht="51.75" thickBot="1">
      <c r="A184" s="182"/>
      <c r="B184" s="182"/>
      <c r="C184" s="171"/>
      <c r="D184" s="179"/>
      <c r="E184" s="176"/>
      <c r="F184" s="176"/>
      <c r="G184" s="83" t="str">
        <f>VLOOKUP(H184,PELIGROS!A$1:G$445,2,0)</f>
        <v>Inadecuadas conexiones eléctricas-saturación en tomas de energía</v>
      </c>
      <c r="H184" s="84" t="s">
        <v>566</v>
      </c>
      <c r="I184" s="89" t="s">
        <v>1220</v>
      </c>
      <c r="J184" s="83" t="str">
        <f>VLOOKUP(H184,PELIGROS!A$2:G$445,3,0)</f>
        <v>Quemaduras, electrocución, muerte</v>
      </c>
      <c r="K184" s="87" t="s">
        <v>1202</v>
      </c>
      <c r="L184" s="83" t="str">
        <f>VLOOKUP(H184,PELIGROS!A$2:G$445,4,0)</f>
        <v>Inspecciones planeadas e inspecciones no planeadas, procedimientos de programas de seguridad y salud en el trabajo</v>
      </c>
      <c r="M184" s="83" t="str">
        <f>VLOOKUP(H184,PELIGROS!A$2:G$445,5,0)</f>
        <v>E.P.P. Bota dieléctrica, Casco dieléctrico</v>
      </c>
      <c r="N184" s="87">
        <v>2</v>
      </c>
      <c r="O184" s="85">
        <v>1</v>
      </c>
      <c r="P184" s="85">
        <v>100</v>
      </c>
      <c r="Q184" s="85">
        <f t="shared" si="36"/>
        <v>2</v>
      </c>
      <c r="R184" s="85">
        <f t="shared" si="37"/>
        <v>200</v>
      </c>
      <c r="S184" s="84" t="str">
        <f t="shared" si="38"/>
        <v>B-2</v>
      </c>
      <c r="T184" s="86" t="str">
        <f t="shared" si="26"/>
        <v>II</v>
      </c>
      <c r="U184" s="86" t="str">
        <f t="shared" si="39"/>
        <v>No Aceptable o Aceptable Con Control Especifico</v>
      </c>
      <c r="V184" s="173"/>
      <c r="W184" s="83" t="str">
        <f>VLOOKUP(H184,PELIGROS!A$2:G$445,6,0)</f>
        <v>Muerte</v>
      </c>
      <c r="X184" s="87"/>
      <c r="Y184" s="87"/>
      <c r="Z184" s="87"/>
      <c r="AA184" s="83"/>
      <c r="AB184" s="83" t="str">
        <f>VLOOKUP(H184,PELIGROS!A$2:G$445,7,0)</f>
        <v>Uso y manejo adecuado de E.P.P., actos y condiciones inseguras</v>
      </c>
      <c r="AC184" s="87" t="s">
        <v>32</v>
      </c>
      <c r="AD184" s="98"/>
    </row>
    <row r="185" spans="1:30" ht="64.5" thickBot="1">
      <c r="A185" s="182"/>
      <c r="B185" s="182"/>
      <c r="C185" s="171"/>
      <c r="D185" s="179"/>
      <c r="E185" s="176"/>
      <c r="F185" s="176"/>
      <c r="G185" s="83" t="str">
        <f>VLOOKUP(H185,PELIGROS!A$1:G$445,2,0)</f>
        <v>Ingreso a pozos, Red de acueducto o excavaciones</v>
      </c>
      <c r="H185" s="84" t="s">
        <v>571</v>
      </c>
      <c r="I185" s="89" t="s">
        <v>1220</v>
      </c>
      <c r="J185" s="83" t="str">
        <f>VLOOKUP(H185,PELIGROS!A$2:G$445,3,0)</f>
        <v>Intoxicación, asfixicia, daños vías resiratorias, muerte</v>
      </c>
      <c r="K185" s="87" t="s">
        <v>1202</v>
      </c>
      <c r="L185" s="83" t="str">
        <f>VLOOKUP(H185,PELIGROS!A$2:G$445,4,0)</f>
        <v>Inspecciones planeadas e inspecciones no planeadas, procedimientos de programas de seguridad y salud en el trabajo</v>
      </c>
      <c r="M185" s="83" t="str">
        <f>VLOOKUP(H185,PELIGROS!A$2:G$445,5,0)</f>
        <v>E.P.P. Colectivos, Tripoide</v>
      </c>
      <c r="N185" s="87">
        <v>2</v>
      </c>
      <c r="O185" s="85">
        <v>2</v>
      </c>
      <c r="P185" s="85">
        <v>100</v>
      </c>
      <c r="Q185" s="85">
        <f t="shared" si="36"/>
        <v>4</v>
      </c>
      <c r="R185" s="85">
        <f t="shared" si="37"/>
        <v>400</v>
      </c>
      <c r="S185" s="84" t="str">
        <f t="shared" si="38"/>
        <v>B-4</v>
      </c>
      <c r="T185" s="86" t="str">
        <f t="shared" si="26"/>
        <v>II</v>
      </c>
      <c r="U185" s="86" t="str">
        <f t="shared" si="39"/>
        <v>No Aceptable o Aceptable Con Control Especifico</v>
      </c>
      <c r="V185" s="173"/>
      <c r="W185" s="83" t="str">
        <f>VLOOKUP(H185,PELIGROS!A$2:G$445,6,0)</f>
        <v>Muerte</v>
      </c>
      <c r="X185" s="87"/>
      <c r="Y185" s="87"/>
      <c r="Z185" s="87"/>
      <c r="AA185" s="83"/>
      <c r="AB185" s="83" t="str">
        <f>VLOOKUP(H185,PELIGROS!A$2:G$445,7,0)</f>
        <v>Trabajo seguro en espacios confinados y manejo de medidores de gases, diligenciamiento de permisos de trabajos, uso y manejo adecuado de E.P.P.</v>
      </c>
      <c r="AC185" s="87" t="s">
        <v>1256</v>
      </c>
      <c r="AD185" s="98"/>
    </row>
    <row r="186" spans="1:30" ht="64.5" thickBot="1">
      <c r="A186" s="182"/>
      <c r="B186" s="182"/>
      <c r="C186" s="171"/>
      <c r="D186" s="179"/>
      <c r="E186" s="176"/>
      <c r="F186" s="176"/>
      <c r="G186" s="83" t="str">
        <f>VLOOKUP(H186,PELIGROS!A$1:G$445,2,0)</f>
        <v>Reparación de redes e instalaciones</v>
      </c>
      <c r="H186" s="84" t="s">
        <v>576</v>
      </c>
      <c r="I186" s="89" t="s">
        <v>1220</v>
      </c>
      <c r="J186" s="83" t="str">
        <f>VLOOKUP(H186,PELIGROS!A$2:G$445,3,0)</f>
        <v>Atrapamiento, apastamiento, lesiones, fracturas, muerte</v>
      </c>
      <c r="K186" s="87" t="s">
        <v>1202</v>
      </c>
      <c r="L186" s="83" t="str">
        <f>VLOOKUP(H186,PELIGROS!A$2:G$445,4,0)</f>
        <v>Inspecciones planeadas e inspecciones no planeadas, procedimientos de programas de seguridad y salud en el trabajo</v>
      </c>
      <c r="M186" s="83" t="str">
        <f>VLOOKUP(H186,PELIGROS!A$2:G$445,5,0)</f>
        <v>E.P.P. Colectivos entibados y cajas de entibados</v>
      </c>
      <c r="N186" s="87">
        <v>2</v>
      </c>
      <c r="O186" s="85">
        <v>2</v>
      </c>
      <c r="P186" s="85">
        <v>100</v>
      </c>
      <c r="Q186" s="85">
        <f t="shared" si="36"/>
        <v>4</v>
      </c>
      <c r="R186" s="85">
        <f t="shared" si="37"/>
        <v>400</v>
      </c>
      <c r="S186" s="84" t="str">
        <f t="shared" si="38"/>
        <v>B-4</v>
      </c>
      <c r="T186" s="86" t="str">
        <f t="shared" si="26"/>
        <v>II</v>
      </c>
      <c r="U186" s="86" t="str">
        <f t="shared" si="39"/>
        <v>No Aceptable o Aceptable Con Control Especifico</v>
      </c>
      <c r="V186" s="173"/>
      <c r="W186" s="83" t="str">
        <f>VLOOKUP(H186,PELIGROS!A$2:G$445,6,0)</f>
        <v>Muerte</v>
      </c>
      <c r="X186" s="87"/>
      <c r="Y186" s="87"/>
      <c r="Z186" s="87"/>
      <c r="AA186" s="83"/>
      <c r="AB186" s="83" t="str">
        <f>VLOOKUP(H186,PELIGROS!A$2:G$445,7,0)</f>
        <v>Prevención en riesgo en excavaciones y manejo de entibados, prevención en roturas de redes de gas antural, diligenciamieto de permisos de trabajo, uso y manejo adecuado de E.P.P.</v>
      </c>
      <c r="AC186" s="87" t="s">
        <v>1257</v>
      </c>
      <c r="AD186" s="98"/>
    </row>
    <row r="187" spans="1:30" ht="39" thickBot="1">
      <c r="A187" s="182"/>
      <c r="B187" s="182"/>
      <c r="C187" s="171"/>
      <c r="D187" s="179"/>
      <c r="E187" s="176"/>
      <c r="F187" s="176"/>
      <c r="G187" s="83" t="str">
        <f>VLOOKUP(H187,PELIGROS!A$1:G$445,2,0)</f>
        <v>Superficies de trabajo irregulares o deslizantes</v>
      </c>
      <c r="H187" s="84" t="s">
        <v>597</v>
      </c>
      <c r="I187" s="89" t="s">
        <v>1220</v>
      </c>
      <c r="J187" s="83" t="str">
        <f>VLOOKUP(H187,PELIGROS!A$2:G$445,3,0)</f>
        <v>Caidas del mismo nivel, fracturas, golpe con objetos, caídas de objetos, obstrucción de rutas de evacuación</v>
      </c>
      <c r="K187" s="87" t="s">
        <v>1202</v>
      </c>
      <c r="L187" s="83" t="str">
        <f>VLOOKUP(H187,PELIGROS!A$2:G$445,4,0)</f>
        <v>N/A</v>
      </c>
      <c r="M187" s="83" t="str">
        <f>VLOOKUP(H187,PELIGROS!A$2:G$445,5,0)</f>
        <v>N/A</v>
      </c>
      <c r="N187" s="87">
        <v>2</v>
      </c>
      <c r="O187" s="85">
        <v>2</v>
      </c>
      <c r="P187" s="85">
        <v>25</v>
      </c>
      <c r="Q187" s="85">
        <f t="shared" si="36"/>
        <v>4</v>
      </c>
      <c r="R187" s="85">
        <f t="shared" si="37"/>
        <v>100</v>
      </c>
      <c r="S187" s="84" t="str">
        <f t="shared" si="38"/>
        <v>B-4</v>
      </c>
      <c r="T187" s="86" t="str">
        <f t="shared" si="26"/>
        <v>III</v>
      </c>
      <c r="U187" s="86" t="str">
        <f t="shared" si="39"/>
        <v>Mejorable</v>
      </c>
      <c r="V187" s="173"/>
      <c r="W187" s="83" t="str">
        <f>VLOOKUP(H187,PELIGROS!A$2:G$445,6,0)</f>
        <v>Caídas de distinto nivel</v>
      </c>
      <c r="X187" s="87"/>
      <c r="Y187" s="87"/>
      <c r="Z187" s="87"/>
      <c r="AA187" s="83"/>
      <c r="AB187" s="83" t="str">
        <f>VLOOKUP(H187,PELIGROS!A$2:G$445,7,0)</f>
        <v>Pautas Básicas en orden y aseo en el lugar de trabajo, actos y condiciones inseguras</v>
      </c>
      <c r="AC187" s="87" t="s">
        <v>32</v>
      </c>
      <c r="AD187" s="98"/>
    </row>
    <row r="188" spans="1:30" ht="64.5" thickBot="1">
      <c r="A188" s="182"/>
      <c r="B188" s="182"/>
      <c r="C188" s="171"/>
      <c r="D188" s="179"/>
      <c r="E188" s="176"/>
      <c r="F188" s="176"/>
      <c r="G188" s="83" t="str">
        <f>VLOOKUP(H188,PELIGROS!A$1:G$445,2,0)</f>
        <v>Herramientas Manuales</v>
      </c>
      <c r="H188" s="84" t="s">
        <v>606</v>
      </c>
      <c r="I188" s="89" t="s">
        <v>1220</v>
      </c>
      <c r="J188" s="83" t="str">
        <f>VLOOKUP(H188,PELIGROS!A$2:G$445,3,0)</f>
        <v>Quemaduras, contusiones y lesiones</v>
      </c>
      <c r="K188" s="87" t="s">
        <v>1202</v>
      </c>
      <c r="L188" s="83" t="str">
        <f>VLOOKUP(H188,PELIGROS!A$2:G$445,4,0)</f>
        <v>Inspecciones planeadas e inspecciones no planeadas, procedimientos de programas de seguridad y salud en el trabajo</v>
      </c>
      <c r="M188" s="83" t="str">
        <f>VLOOKUP(H188,PELIGROS!A$2:G$445,5,0)</f>
        <v>E.P.P.</v>
      </c>
      <c r="N188" s="87">
        <v>2</v>
      </c>
      <c r="O188" s="85">
        <v>3</v>
      </c>
      <c r="P188" s="85">
        <v>25</v>
      </c>
      <c r="Q188" s="85">
        <f t="shared" si="36"/>
        <v>6</v>
      </c>
      <c r="R188" s="85">
        <f t="shared" si="37"/>
        <v>150</v>
      </c>
      <c r="S188" s="84" t="str">
        <f t="shared" si="38"/>
        <v>M-6</v>
      </c>
      <c r="T188" s="86" t="str">
        <f t="shared" si="26"/>
        <v>II</v>
      </c>
      <c r="U188" s="86" t="str">
        <f t="shared" si="39"/>
        <v>No Aceptable o Aceptable Con Control Especifico</v>
      </c>
      <c r="V188" s="173"/>
      <c r="W188" s="83" t="str">
        <f>VLOOKUP(H188,PELIGROS!A$2:G$445,6,0)</f>
        <v>Amputación</v>
      </c>
      <c r="X188" s="87"/>
      <c r="Y188" s="87"/>
      <c r="Z188" s="87"/>
      <c r="AA188" s="83"/>
      <c r="AB188" s="83" t="str">
        <f>VLOOKUP(H188,PELIGROS!A$2:G$445,7,0)</f>
        <v xml:space="preserve">
Uso y manejo adecuado de E.P.P., uso y manejo adecuado de herramientas manuales y/o máqinas y equipos</v>
      </c>
      <c r="AC188" s="96" t="s">
        <v>1258</v>
      </c>
      <c r="AD188" s="98"/>
    </row>
    <row r="189" spans="1:30" ht="51.75" thickBot="1">
      <c r="A189" s="182"/>
      <c r="B189" s="182"/>
      <c r="C189" s="171"/>
      <c r="D189" s="179"/>
      <c r="E189" s="176"/>
      <c r="F189" s="176"/>
      <c r="G189" s="83" t="str">
        <f>VLOOKUP(H189,PELIGROS!A$1:G$445,2,0)</f>
        <v>Maquinaria y equipo</v>
      </c>
      <c r="H189" s="84" t="s">
        <v>612</v>
      </c>
      <c r="I189" s="89" t="s">
        <v>1220</v>
      </c>
      <c r="J189" s="83" t="str">
        <f>VLOOKUP(H189,PELIGROS!A$2:G$445,3,0)</f>
        <v>Atrapamiento, amputación, aplastamiento, fractura, muerte</v>
      </c>
      <c r="K189" s="87" t="s">
        <v>1202</v>
      </c>
      <c r="L189" s="83" t="str">
        <f>VLOOKUP(H189,PELIGROS!A$2:G$445,4,0)</f>
        <v>Inspecciones planeadas e inspecciones no planeadas, procedimientos de programas de seguridad y salud en el trabajo</v>
      </c>
      <c r="M189" s="83" t="str">
        <f>VLOOKUP(H189,PELIGROS!A$2:G$445,5,0)</f>
        <v>E.P.P.</v>
      </c>
      <c r="N189" s="87">
        <v>2</v>
      </c>
      <c r="O189" s="85">
        <v>2</v>
      </c>
      <c r="P189" s="85">
        <v>25</v>
      </c>
      <c r="Q189" s="85">
        <f t="shared" si="36"/>
        <v>4</v>
      </c>
      <c r="R189" s="85">
        <f t="shared" si="37"/>
        <v>100</v>
      </c>
      <c r="S189" s="84" t="str">
        <f t="shared" si="38"/>
        <v>B-4</v>
      </c>
      <c r="T189" s="86" t="str">
        <f t="shared" si="26"/>
        <v>III</v>
      </c>
      <c r="U189" s="86" t="str">
        <f t="shared" si="39"/>
        <v>Mejorable</v>
      </c>
      <c r="V189" s="173"/>
      <c r="W189" s="83" t="str">
        <f>VLOOKUP(H189,PELIGROS!A$2:G$445,6,0)</f>
        <v>Aplastamiento</v>
      </c>
      <c r="X189" s="87"/>
      <c r="Y189" s="87"/>
      <c r="Z189" s="87"/>
      <c r="AA189" s="83"/>
      <c r="AB189" s="83" t="str">
        <f>VLOOKUP(H189,PELIGROS!A$2:G$445,7,0)</f>
        <v>Uso y manejo adecuado de E.P.P., uso y manejo adecuado de herramientas amnuales y/o máquinas y equipos</v>
      </c>
      <c r="AC189" s="96"/>
      <c r="AD189" s="98"/>
    </row>
    <row r="190" spans="1:30" ht="80.25" customHeight="1" thickBot="1">
      <c r="A190" s="182"/>
      <c r="B190" s="182"/>
      <c r="C190" s="171"/>
      <c r="D190" s="179"/>
      <c r="E190" s="176"/>
      <c r="F190" s="176"/>
      <c r="G190" s="83" t="str">
        <f>VLOOKUP(H190,PELIGROS!A$1:G$445,2,0)</f>
        <v>Atraco, golpiza, atentados y secuestrados</v>
      </c>
      <c r="H190" s="84" t="s">
        <v>57</v>
      </c>
      <c r="I190" s="89" t="s">
        <v>1220</v>
      </c>
      <c r="J190" s="83" t="str">
        <f>VLOOKUP(H190,PELIGROS!A$2:G$445,3,0)</f>
        <v>Estrés, golpes, Secuestros</v>
      </c>
      <c r="K190" s="87" t="s">
        <v>1202</v>
      </c>
      <c r="L190" s="83" t="str">
        <f>VLOOKUP(H190,PELIGROS!A$2:G$445,4,0)</f>
        <v>Inspecciones planeadas e inspecciones no planeadas, procedimientos de programas de seguridad y salud en el trabajo</v>
      </c>
      <c r="M190" s="83" t="str">
        <f>VLOOKUP(H190,PELIGROS!A$2:G$445,5,0)</f>
        <v xml:space="preserve">Uniformes Corporativos, Caquetas corporativas, Carnetización
</v>
      </c>
      <c r="N190" s="87">
        <v>2</v>
      </c>
      <c r="O190" s="85">
        <v>3</v>
      </c>
      <c r="P190" s="85">
        <v>60</v>
      </c>
      <c r="Q190" s="85">
        <f t="shared" si="36"/>
        <v>6</v>
      </c>
      <c r="R190" s="85">
        <f t="shared" si="37"/>
        <v>360</v>
      </c>
      <c r="S190" s="84" t="str">
        <f t="shared" si="38"/>
        <v>M-6</v>
      </c>
      <c r="T190" s="86" t="str">
        <f t="shared" si="26"/>
        <v>II</v>
      </c>
      <c r="U190" s="86" t="str">
        <f t="shared" si="39"/>
        <v>No Aceptable o Aceptable Con Control Especifico</v>
      </c>
      <c r="V190" s="173"/>
      <c r="W190" s="83" t="str">
        <f>VLOOKUP(H190,PELIGROS!A$2:G$445,6,0)</f>
        <v>Secuestros</v>
      </c>
      <c r="X190" s="87"/>
      <c r="Y190" s="87"/>
      <c r="Z190" s="87"/>
      <c r="AA190" s="83"/>
      <c r="AB190" s="83" t="str">
        <f>VLOOKUP(H190,PELIGROS!A$2:G$445,7,0)</f>
        <v>N/A</v>
      </c>
      <c r="AC190" s="87" t="s">
        <v>1230</v>
      </c>
      <c r="AD190" s="98"/>
    </row>
    <row r="191" spans="1:30" ht="90" thickBot="1">
      <c r="A191" s="182"/>
      <c r="B191" s="182"/>
      <c r="C191" s="171"/>
      <c r="D191" s="179"/>
      <c r="E191" s="176"/>
      <c r="F191" s="176"/>
      <c r="G191" s="83" t="str">
        <f>VLOOKUP(H191,PELIGROS!A$1:G$445,2,0)</f>
        <v>MANTENIMIENTO DE PUENTE GRUAS, LIMPIEZA DE CANALES, MANTENIMIENTO DE INSTALACIONES LOCATIVAS, MANTENIMIENTO Y REPARACIÓN DE POZOS</v>
      </c>
      <c r="H191" s="84" t="s">
        <v>624</v>
      </c>
      <c r="I191" s="89" t="s">
        <v>1220</v>
      </c>
      <c r="J191" s="83" t="str">
        <f>VLOOKUP(H191,PELIGROS!A$2:G$445,3,0)</f>
        <v>LESIONES, FRACTURAS, MUERTE</v>
      </c>
      <c r="K191" s="87" t="s">
        <v>1202</v>
      </c>
      <c r="L191" s="83" t="str">
        <f>VLOOKUP(H191,PELIGROS!A$2:G$445,4,0)</f>
        <v>Inspecciones planeadas e inspecciones no planeadas, procedimientos de programas de seguridad y salud en el trabajo</v>
      </c>
      <c r="M191" s="83" t="str">
        <f>VLOOKUP(H191,PELIGROS!A$2:G$445,5,0)</f>
        <v>EPP</v>
      </c>
      <c r="N191" s="87">
        <v>2</v>
      </c>
      <c r="O191" s="85">
        <v>1</v>
      </c>
      <c r="P191" s="85">
        <v>100</v>
      </c>
      <c r="Q191" s="85">
        <f t="shared" si="36"/>
        <v>2</v>
      </c>
      <c r="R191" s="85">
        <f t="shared" si="37"/>
        <v>200</v>
      </c>
      <c r="S191" s="84" t="str">
        <f t="shared" si="38"/>
        <v>B-2</v>
      </c>
      <c r="T191" s="86" t="str">
        <f t="shared" si="26"/>
        <v>II</v>
      </c>
      <c r="U191" s="86" t="str">
        <f t="shared" si="39"/>
        <v>No Aceptable o Aceptable Con Control Especifico</v>
      </c>
      <c r="V191" s="173"/>
      <c r="W191" s="83" t="str">
        <f>VLOOKUP(H191,PELIGROS!A$2:G$445,6,0)</f>
        <v>MUERTE</v>
      </c>
      <c r="X191" s="87"/>
      <c r="Y191" s="87"/>
      <c r="Z191" s="87"/>
      <c r="AA191" s="83"/>
      <c r="AB191" s="83" t="str">
        <f>VLOOKUP(H191,PELIGROS!A$2:G$445,7,0)</f>
        <v>CERTIFICACIÓN Y/O ENTRENAMIENTO EN TRABAJO SEGURO EN ALTURAS; DILGENCIAMIENTO DE PERMISO DE TRABAJO; USO Y MANEJO ADECUADO DE E.P.P.; ARME Y DESARME DE ANDAMIOS</v>
      </c>
      <c r="AC191" s="87" t="s">
        <v>32</v>
      </c>
      <c r="AD191" s="98"/>
    </row>
    <row r="192" spans="1:30" ht="51.75" thickBot="1">
      <c r="A192" s="182"/>
      <c r="B192" s="182"/>
      <c r="C192" s="171"/>
      <c r="D192" s="179"/>
      <c r="E192" s="176"/>
      <c r="F192" s="176"/>
      <c r="G192" s="83" t="str">
        <f>VLOOKUP(H192,PELIGROS!A$1:G$445,2,0)</f>
        <v>LLUVIAS, GRANIZADA, HELADAS</v>
      </c>
      <c r="H192" s="84" t="s">
        <v>86</v>
      </c>
      <c r="I192" s="89" t="s">
        <v>1221</v>
      </c>
      <c r="J192" s="83" t="str">
        <f>VLOOKUP(H192,PELIGROS!A$2:G$445,3,0)</f>
        <v>DERRUMBES, HIPOTERMIA, DAÑO EN INSTALACIONES</v>
      </c>
      <c r="K192" s="87" t="s">
        <v>1202</v>
      </c>
      <c r="L192" s="83" t="str">
        <f>VLOOKUP(H192,PELIGROS!A$2:G$445,4,0)</f>
        <v>Inspecciones planeadas e inspecciones no planeadas, procedimientos de programas de seguridad y salud en el trabajo</v>
      </c>
      <c r="M192" s="83" t="str">
        <f>VLOOKUP(H192,PELIGROS!A$2:G$445,5,0)</f>
        <v>BRIGADAS DE EMERGENCIAS</v>
      </c>
      <c r="N192" s="87">
        <v>2</v>
      </c>
      <c r="O192" s="85">
        <v>1</v>
      </c>
      <c r="P192" s="85">
        <v>100</v>
      </c>
      <c r="Q192" s="85">
        <f t="shared" si="36"/>
        <v>2</v>
      </c>
      <c r="R192" s="85">
        <f t="shared" si="37"/>
        <v>200</v>
      </c>
      <c r="S192" s="84" t="str">
        <f t="shared" si="38"/>
        <v>B-2</v>
      </c>
      <c r="T192" s="86" t="str">
        <f t="shared" si="26"/>
        <v>II</v>
      </c>
      <c r="U192" s="86" t="str">
        <f t="shared" si="39"/>
        <v>No Aceptable o Aceptable Con Control Especifico</v>
      </c>
      <c r="V192" s="173"/>
      <c r="W192" s="83" t="str">
        <f>VLOOKUP(H192,PELIGROS!A$2:G$445,6,0)</f>
        <v>MUERTE</v>
      </c>
      <c r="X192" s="87"/>
      <c r="Y192" s="87"/>
      <c r="Z192" s="87"/>
      <c r="AA192" s="83"/>
      <c r="AB192" s="83" t="str">
        <f>VLOOKUP(H192,PELIGROS!A$2:G$445,7,0)</f>
        <v>ENTRENAMIENTO DE LA BRIGADA; DIVULGACIÓN DE PLAN DE EMERGENCIA</v>
      </c>
      <c r="AC192" s="96" t="s">
        <v>1259</v>
      </c>
      <c r="AD192" s="98"/>
    </row>
    <row r="193" spans="1:30" ht="51.75" thickBot="1">
      <c r="A193" s="182"/>
      <c r="B193" s="182"/>
      <c r="C193" s="171"/>
      <c r="D193" s="179"/>
      <c r="E193" s="176"/>
      <c r="F193" s="176"/>
      <c r="G193" s="88" t="str">
        <f>VLOOKUP(H193,PELIGROS!A$1:G$445,2,0)</f>
        <v>SISMOS, INCENDIOS, INUNDACIONES, TERREMOTOS, VENDAVALES, DERRUMBE</v>
      </c>
      <c r="H193" s="89" t="s">
        <v>62</v>
      </c>
      <c r="I193" s="89" t="s">
        <v>1221</v>
      </c>
      <c r="J193" s="88" t="str">
        <f>VLOOKUP(H193,PELIGROS!A$2:G$445,3,0)</f>
        <v>SISMOS, INCENDIOS, INUNDACIONES, TERREMOTOS, VENDAVALES</v>
      </c>
      <c r="K193" s="92" t="s">
        <v>1202</v>
      </c>
      <c r="L193" s="88" t="str">
        <f>VLOOKUP(H193,PELIGROS!A$2:G$445,4,0)</f>
        <v>Inspecciones planeadas e inspecciones no planeadas, procedimientos de programas de seguridad y salud en el trabajo</v>
      </c>
      <c r="M193" s="88" t="str">
        <f>VLOOKUP(H193,PELIGROS!A$2:G$445,5,0)</f>
        <v>BRIGADAS DE EMERGENCIAS</v>
      </c>
      <c r="N193" s="92">
        <v>2</v>
      </c>
      <c r="O193" s="90">
        <v>1</v>
      </c>
      <c r="P193" s="90">
        <v>100</v>
      </c>
      <c r="Q193" s="90">
        <f t="shared" si="36"/>
        <v>2</v>
      </c>
      <c r="R193" s="90">
        <f t="shared" si="37"/>
        <v>200</v>
      </c>
      <c r="S193" s="89" t="str">
        <f t="shared" si="38"/>
        <v>B-2</v>
      </c>
      <c r="T193" s="91" t="str">
        <f t="shared" si="26"/>
        <v>II</v>
      </c>
      <c r="U193" s="91" t="str">
        <f t="shared" si="39"/>
        <v>No Aceptable o Aceptable Con Control Especifico</v>
      </c>
      <c r="V193" s="173"/>
      <c r="W193" s="88" t="str">
        <f>VLOOKUP(H193,PELIGROS!A$2:G$445,6,0)</f>
        <v>MUERTE</v>
      </c>
      <c r="X193" s="92"/>
      <c r="Y193" s="92"/>
      <c r="Z193" s="92"/>
      <c r="AA193" s="88"/>
      <c r="AB193" s="88" t="str">
        <f>VLOOKUP(H193,PELIGROS!A$2:G$445,7,0)</f>
        <v>ENTRENAMIENTO DE LA BRIGADA; DIVULGACIÓN DE PLAN DE EMERGENCIA</v>
      </c>
      <c r="AC193" s="106"/>
      <c r="AD193" s="99"/>
    </row>
    <row r="194" spans="1:30" ht="51.75" customHeight="1" thickBot="1">
      <c r="A194" s="182"/>
      <c r="B194" s="182"/>
      <c r="C194" s="171"/>
      <c r="D194" s="179"/>
      <c r="E194" s="176"/>
      <c r="F194" s="177"/>
      <c r="G194" s="88" t="str">
        <f>VLOOKUP(H194,PELIGROS!A$1:G$445,2,0)</f>
        <v>Posturas forzadas, manejo de cargas y movimientos repetitivos</v>
      </c>
      <c r="H194" s="89" t="s">
        <v>991</v>
      </c>
      <c r="I194" s="89" t="s">
        <v>1245</v>
      </c>
      <c r="J194" s="88" t="str">
        <f>VLOOKUP(H194,PELIGROS!A$2:G$445,3,0)</f>
        <v>Síndrome de manguito rotador o síndrome de supraespinoso</v>
      </c>
      <c r="K194" s="92" t="s">
        <v>1202</v>
      </c>
      <c r="L194" s="88" t="str">
        <f>VLOOKUP(H194,PELIGROS!A$2:G$445,4,0)</f>
        <v/>
      </c>
      <c r="M194" s="88" t="str">
        <f>VLOOKUP(H194,PELIGROS!A$2:G$445,5,0)</f>
        <v/>
      </c>
      <c r="N194" s="92">
        <v>2</v>
      </c>
      <c r="O194" s="90">
        <v>1</v>
      </c>
      <c r="P194" s="90">
        <v>10</v>
      </c>
      <c r="Q194" s="90">
        <f t="shared" ref="Q194" si="40">N194*O194</f>
        <v>2</v>
      </c>
      <c r="R194" s="90">
        <f t="shared" ref="R194" si="41">P194*Q194</f>
        <v>20</v>
      </c>
      <c r="S194" s="89" t="str">
        <f t="shared" ref="S194" si="42">IF(Q194=40,"MA-40",IF(Q194=30,"MA-30",IF(Q194=20,"A-20",IF(Q194=10,"A-10",IF(Q194=24,"MA-24",IF(Q194=18,"A-18",IF(Q194=12,"A-12",IF(Q194=6,"M-6",IF(Q194=8,"M-8",IF(Q194=6,"M-6",IF(Q194=4,"B-4",IF(Q194=2,"B-2",))))))))))))</f>
        <v>B-2</v>
      </c>
      <c r="T194" s="91" t="str">
        <f t="shared" ref="T194:T224" si="43">IF(R194&lt;=20,"IV",IF(R194&lt;=120,"III",IF(R194&lt;=500,"II",IF(R194&lt;=4000,"I"))))</f>
        <v>IV</v>
      </c>
      <c r="U194" s="91" t="str">
        <f t="shared" ref="U194" si="44">IF(T194=0,"",IF(T194="IV","Aceptable",IF(T194="III","Mejorable",IF(T194="II","No Aceptable o Aceptable Con Control Especifico",IF(T194="I","No Aceptable","")))))</f>
        <v>Aceptable</v>
      </c>
      <c r="V194" s="174"/>
      <c r="W194" s="88" t="str">
        <f>VLOOKUP(H194,PELIGROS!A$2:G$445,6,0)</f>
        <v>Síndrome de manguito rotador o síndrome de supraespinoso</v>
      </c>
      <c r="X194" s="92"/>
      <c r="Y194" s="92"/>
      <c r="Z194" s="92"/>
      <c r="AA194" s="92" t="s">
        <v>1239</v>
      </c>
      <c r="AB194" s="88" t="str">
        <f>VLOOKUP(H194,PELIGROS!A$2:G$445,7,0)</f>
        <v/>
      </c>
      <c r="AC194" s="92"/>
      <c r="AD194" s="88"/>
    </row>
    <row r="195" spans="1:30" ht="39" thickBot="1">
      <c r="A195" s="182"/>
      <c r="B195" s="182"/>
      <c r="C195" s="120" t="s">
        <v>1240</v>
      </c>
      <c r="D195" s="123" t="s">
        <v>1241</v>
      </c>
      <c r="E195" s="126" t="s">
        <v>1266</v>
      </c>
      <c r="F195" s="126" t="s">
        <v>1228</v>
      </c>
      <c r="G195" s="68" t="str">
        <f>VLOOKUP(H195,PELIGROS!A$1:G$445,2,0)</f>
        <v>Fluidos y Excrementos</v>
      </c>
      <c r="H195" s="39" t="s">
        <v>98</v>
      </c>
      <c r="I195" s="44" t="s">
        <v>1215</v>
      </c>
      <c r="J195" s="68" t="str">
        <f>VLOOKUP(H195,PELIGROS!A$2:G$445,3,0)</f>
        <v>Enfermedades Infectocontagiosas</v>
      </c>
      <c r="K195" s="71" t="s">
        <v>1202</v>
      </c>
      <c r="L195" s="68" t="str">
        <f>VLOOKUP(H195,PELIGROS!A$2:G$445,4,0)</f>
        <v>N/A</v>
      </c>
      <c r="M195" s="68" t="str">
        <f>VLOOKUP(H195,PELIGROS!A$2:G$445,5,0)</f>
        <v>N/A</v>
      </c>
      <c r="N195" s="71">
        <v>2</v>
      </c>
      <c r="O195" s="69">
        <v>3</v>
      </c>
      <c r="P195" s="69">
        <v>10</v>
      </c>
      <c r="Q195" s="69">
        <f>N195*O195</f>
        <v>6</v>
      </c>
      <c r="R195" s="69">
        <f>P195*Q195</f>
        <v>60</v>
      </c>
      <c r="S195" s="39" t="str">
        <f>IF(Q195=40,"MA-40",IF(Q195=30,"MA-30",IF(Q195=20,"A-20",IF(Q195=10,"A-10",IF(Q195=24,"MA-24",IF(Q195=18,"A-18",IF(Q195=12,"A-12",IF(Q195=6,"M-6",IF(Q195=8,"M-8",IF(Q195=6,"M-6",IF(Q195=4,"B-4",IF(Q195=2,"B-2",))))))))))))</f>
        <v>M-6</v>
      </c>
      <c r="T195" s="70" t="str">
        <f t="shared" si="43"/>
        <v>III</v>
      </c>
      <c r="U195" s="70" t="str">
        <f>IF(T195=0,"",IF(T195="IV","Aceptable",IF(T195="III","Mejorable",IF(T195="II","No Aceptable o Aceptable Con Control Especifico",IF(T195="I","No Aceptable","")))))</f>
        <v>Mejorable</v>
      </c>
      <c r="V195" s="107">
        <v>1</v>
      </c>
      <c r="W195" s="68" t="str">
        <f>VLOOKUP(H195,PELIGROS!A$2:G$445,6,0)</f>
        <v>Posibles enfermedades</v>
      </c>
      <c r="X195" s="71"/>
      <c r="Y195" s="71"/>
      <c r="Z195" s="71"/>
      <c r="AA195" s="68"/>
      <c r="AB195" s="68" t="str">
        <f>VLOOKUP(H195,PELIGROS!A$2:G$445,7,0)</f>
        <v xml:space="preserve">Riesgo Biológico, Autocuidado y/o Uso y manejo adecuado de E.P.P.
</v>
      </c>
      <c r="AC195" s="107" t="s">
        <v>1247</v>
      </c>
      <c r="AD195" s="120" t="s">
        <v>1204</v>
      </c>
    </row>
    <row r="196" spans="1:30" ht="39" thickBot="1">
      <c r="A196" s="182"/>
      <c r="B196" s="182"/>
      <c r="C196" s="121"/>
      <c r="D196" s="124"/>
      <c r="E196" s="127"/>
      <c r="F196" s="127"/>
      <c r="G196" s="72" t="str">
        <f>VLOOKUP(H196,PELIGROS!A$1:G$445,2,0)</f>
        <v>Modeduras</v>
      </c>
      <c r="H196" s="40" t="s">
        <v>79</v>
      </c>
      <c r="I196" s="44" t="s">
        <v>1215</v>
      </c>
      <c r="J196" s="72" t="str">
        <f>VLOOKUP(H196,PELIGROS!A$2:G$445,3,0)</f>
        <v>Lesiones, tejidos, muerte, enfermedades infectocontagiosas</v>
      </c>
      <c r="K196" s="74" t="s">
        <v>1202</v>
      </c>
      <c r="L196" s="72" t="str">
        <f>VLOOKUP(H196,PELIGROS!A$2:G$445,4,0)</f>
        <v>N/A</v>
      </c>
      <c r="M196" s="72" t="str">
        <f>VLOOKUP(H196,PELIGROS!A$2:G$445,5,0)</f>
        <v>N/A</v>
      </c>
      <c r="N196" s="74">
        <v>2</v>
      </c>
      <c r="O196" s="19">
        <v>2</v>
      </c>
      <c r="P196" s="19">
        <v>25</v>
      </c>
      <c r="Q196" s="19">
        <f t="shared" ref="Q196:Q224" si="45">N196*O196</f>
        <v>4</v>
      </c>
      <c r="R196" s="19">
        <f t="shared" ref="R196:R224" si="46">P196*Q196</f>
        <v>100</v>
      </c>
      <c r="S196" s="40" t="str">
        <f t="shared" ref="S196:S224" si="47">IF(Q196=40,"MA-40",IF(Q196=30,"MA-30",IF(Q196=20,"A-20",IF(Q196=10,"A-10",IF(Q196=24,"MA-24",IF(Q196=18,"A-18",IF(Q196=12,"A-12",IF(Q196=6,"M-6",IF(Q196=8,"M-8",IF(Q196=6,"M-6",IF(Q196=4,"B-4",IF(Q196=2,"B-2",))))))))))))</f>
        <v>B-4</v>
      </c>
      <c r="T196" s="73" t="str">
        <f t="shared" si="43"/>
        <v>III</v>
      </c>
      <c r="U196" s="73" t="str">
        <f t="shared" ref="U196:U224" si="48">IF(T196=0,"",IF(T196="IV","Aceptable",IF(T196="III","Mejorable",IF(T196="II","No Aceptable o Aceptable Con Control Especifico",IF(T196="I","No Aceptable","")))))</f>
        <v>Mejorable</v>
      </c>
      <c r="V196" s="108"/>
      <c r="W196" s="72" t="str">
        <f>VLOOKUP(H196,PELIGROS!A$2:G$445,6,0)</f>
        <v>Posibles enfermedades</v>
      </c>
      <c r="X196" s="74"/>
      <c r="Y196" s="74"/>
      <c r="Z196" s="74"/>
      <c r="AA196" s="72"/>
      <c r="AB196" s="72" t="str">
        <f>VLOOKUP(H196,PELIGROS!A$2:G$445,7,0)</f>
        <v xml:space="preserve">Riesgo Biológico, Autocuidado y/o Uso y manejo adecuado de E.P.P.
</v>
      </c>
      <c r="AC196" s="108"/>
      <c r="AD196" s="121"/>
    </row>
    <row r="197" spans="1:30" ht="39" thickBot="1">
      <c r="A197" s="182"/>
      <c r="B197" s="182"/>
      <c r="C197" s="121"/>
      <c r="D197" s="124"/>
      <c r="E197" s="127"/>
      <c r="F197" s="127"/>
      <c r="G197" s="72" t="str">
        <f>VLOOKUP(H197,PELIGROS!A$1:G$445,2,0)</f>
        <v>Parásitos</v>
      </c>
      <c r="H197" s="40" t="s">
        <v>105</v>
      </c>
      <c r="I197" s="44" t="s">
        <v>1215</v>
      </c>
      <c r="J197" s="72" t="str">
        <f>VLOOKUP(H197,PELIGROS!A$2:G$445,3,0)</f>
        <v>Lesiones, infecciones parasitarias</v>
      </c>
      <c r="K197" s="74" t="s">
        <v>1202</v>
      </c>
      <c r="L197" s="72" t="str">
        <f>VLOOKUP(H197,PELIGROS!A$2:G$445,4,0)</f>
        <v>N/A</v>
      </c>
      <c r="M197" s="72" t="str">
        <f>VLOOKUP(H197,PELIGROS!A$2:G$445,5,0)</f>
        <v>N/A</v>
      </c>
      <c r="N197" s="74">
        <v>2</v>
      </c>
      <c r="O197" s="19">
        <v>1</v>
      </c>
      <c r="P197" s="19">
        <v>25</v>
      </c>
      <c r="Q197" s="19">
        <f t="shared" si="45"/>
        <v>2</v>
      </c>
      <c r="R197" s="19">
        <f t="shared" si="46"/>
        <v>50</v>
      </c>
      <c r="S197" s="40" t="str">
        <f t="shared" si="47"/>
        <v>B-2</v>
      </c>
      <c r="T197" s="73" t="str">
        <f t="shared" si="43"/>
        <v>III</v>
      </c>
      <c r="U197" s="73" t="str">
        <f t="shared" si="48"/>
        <v>Mejorable</v>
      </c>
      <c r="V197" s="108"/>
      <c r="W197" s="72" t="str">
        <f>VLOOKUP(H197,PELIGROS!A$2:G$445,6,0)</f>
        <v>Enfermedades Parasitarias</v>
      </c>
      <c r="X197" s="74"/>
      <c r="Y197" s="74"/>
      <c r="Z197" s="74"/>
      <c r="AA197" s="72"/>
      <c r="AB197" s="72" t="str">
        <f>VLOOKUP(H197,PELIGROS!A$2:G$445,7,0)</f>
        <v xml:space="preserve">Riesgo Biológico, Autocuidado y/o Uso y manejo adecuado de E.P.P.
</v>
      </c>
      <c r="AC197" s="108"/>
      <c r="AD197" s="121"/>
    </row>
    <row r="198" spans="1:30" ht="51.75" thickBot="1">
      <c r="A198" s="182"/>
      <c r="B198" s="182"/>
      <c r="C198" s="121"/>
      <c r="D198" s="124"/>
      <c r="E198" s="127"/>
      <c r="F198" s="127"/>
      <c r="G198" s="72" t="str">
        <f>VLOOKUP(H198,PELIGROS!A$1:G$445,2,0)</f>
        <v>Bacteria</v>
      </c>
      <c r="H198" s="40" t="s">
        <v>108</v>
      </c>
      <c r="I198" s="44" t="s">
        <v>1215</v>
      </c>
      <c r="J198" s="72" t="str">
        <f>VLOOKUP(H198,PELIGROS!A$2:G$445,3,0)</f>
        <v>Infecciones producidas por Bacterianas</v>
      </c>
      <c r="K198" s="74" t="s">
        <v>1202</v>
      </c>
      <c r="L198" s="72" t="str">
        <f>VLOOKUP(H198,PELIGROS!A$2:G$445,4,0)</f>
        <v>Inspecciones planeadas e inspecciones no planeadas, procedimientos de programas de seguridad y salud en el trabajo</v>
      </c>
      <c r="M198" s="72" t="str">
        <f>VLOOKUP(H198,PELIGROS!A$2:G$445,5,0)</f>
        <v>Programa de vacunación, bota pantalon, overol, guantes, tapabocas, mascarillas con filtos</v>
      </c>
      <c r="N198" s="74">
        <v>2</v>
      </c>
      <c r="O198" s="19">
        <v>3</v>
      </c>
      <c r="P198" s="19">
        <v>10</v>
      </c>
      <c r="Q198" s="19">
        <f t="shared" si="45"/>
        <v>6</v>
      </c>
      <c r="R198" s="19">
        <f t="shared" si="46"/>
        <v>60</v>
      </c>
      <c r="S198" s="40" t="str">
        <f t="shared" si="47"/>
        <v>M-6</v>
      </c>
      <c r="T198" s="73" t="str">
        <f t="shared" si="43"/>
        <v>III</v>
      </c>
      <c r="U198" s="73" t="str">
        <f t="shared" si="48"/>
        <v>Mejorable</v>
      </c>
      <c r="V198" s="108"/>
      <c r="W198" s="72" t="str">
        <f>VLOOKUP(H198,PELIGROS!A$2:G$445,6,0)</f>
        <v xml:space="preserve">Enfermedades Infectocontagiosas
</v>
      </c>
      <c r="X198" s="74"/>
      <c r="Y198" s="74"/>
      <c r="Z198" s="74"/>
      <c r="AA198" s="72"/>
      <c r="AB198" s="72" t="str">
        <f>VLOOKUP(H198,PELIGROS!A$2:G$445,7,0)</f>
        <v xml:space="preserve">Riesgo Biológico, Autocuidado y/o Uso y manejo adecuado de E.P.P.
</v>
      </c>
      <c r="AC198" s="108"/>
      <c r="AD198" s="121"/>
    </row>
    <row r="199" spans="1:30" ht="51.75" thickBot="1">
      <c r="A199" s="182"/>
      <c r="B199" s="182"/>
      <c r="C199" s="121"/>
      <c r="D199" s="124"/>
      <c r="E199" s="127"/>
      <c r="F199" s="127"/>
      <c r="G199" s="72" t="str">
        <f>VLOOKUP(H199,PELIGROS!A$1:G$445,2,0)</f>
        <v>Hongos</v>
      </c>
      <c r="H199" s="40" t="s">
        <v>117</v>
      </c>
      <c r="I199" s="44" t="s">
        <v>1215</v>
      </c>
      <c r="J199" s="72" t="str">
        <f>VLOOKUP(H199,PELIGROS!A$2:G$445,3,0)</f>
        <v>Micosis</v>
      </c>
      <c r="K199" s="74" t="s">
        <v>1202</v>
      </c>
      <c r="L199" s="72" t="str">
        <f>VLOOKUP(H199,PELIGROS!A$2:G$445,4,0)</f>
        <v>Inspecciones planeadas e inspecciones no planeadas, procedimientos de programas de seguridad y salud en el trabajo</v>
      </c>
      <c r="M199" s="72" t="str">
        <f>VLOOKUP(H199,PELIGROS!A$2:G$445,5,0)</f>
        <v>Programa de vacunación, éxamenes periódicos</v>
      </c>
      <c r="N199" s="74">
        <v>2</v>
      </c>
      <c r="O199" s="19">
        <v>2</v>
      </c>
      <c r="P199" s="19">
        <v>25</v>
      </c>
      <c r="Q199" s="19">
        <f t="shared" si="45"/>
        <v>4</v>
      </c>
      <c r="R199" s="19">
        <f t="shared" si="46"/>
        <v>100</v>
      </c>
      <c r="S199" s="40" t="str">
        <f t="shared" si="47"/>
        <v>B-4</v>
      </c>
      <c r="T199" s="73" t="str">
        <f t="shared" si="43"/>
        <v>III</v>
      </c>
      <c r="U199" s="73" t="str">
        <f t="shared" si="48"/>
        <v>Mejorable</v>
      </c>
      <c r="V199" s="108"/>
      <c r="W199" s="72" t="str">
        <f>VLOOKUP(H199,PELIGROS!A$2:G$445,6,0)</f>
        <v>Micosis</v>
      </c>
      <c r="X199" s="74"/>
      <c r="Y199" s="74"/>
      <c r="Z199" s="74"/>
      <c r="AA199" s="72"/>
      <c r="AB199" s="72" t="str">
        <f>VLOOKUP(H199,PELIGROS!A$2:G$445,7,0)</f>
        <v xml:space="preserve">Riesgo Biológico, Autocuidado y/o Uso y manejo adecuado de E.P.P.
</v>
      </c>
      <c r="AC199" s="108"/>
      <c r="AD199" s="121"/>
    </row>
    <row r="200" spans="1:30" ht="51.75" thickBot="1">
      <c r="A200" s="182"/>
      <c r="B200" s="182"/>
      <c r="C200" s="121"/>
      <c r="D200" s="124"/>
      <c r="E200" s="127"/>
      <c r="F200" s="127"/>
      <c r="G200" s="72" t="str">
        <f>VLOOKUP(H200,PELIGROS!A$1:G$445,2,0)</f>
        <v>Virus</v>
      </c>
      <c r="H200" s="40" t="s">
        <v>120</v>
      </c>
      <c r="I200" s="44" t="s">
        <v>1215</v>
      </c>
      <c r="J200" s="72" t="str">
        <f>VLOOKUP(H200,PELIGROS!A$2:G$445,3,0)</f>
        <v>Infecciones Virales</v>
      </c>
      <c r="K200" s="74" t="s">
        <v>1202</v>
      </c>
      <c r="L200" s="72" t="str">
        <f>VLOOKUP(H200,PELIGROS!A$2:G$445,4,0)</f>
        <v>Inspecciones planeadas e inspecciones no planeadas, procedimientos de programas de seguridad y salud en el trabajo</v>
      </c>
      <c r="M200" s="72" t="str">
        <f>VLOOKUP(H200,PELIGROS!A$2:G$445,5,0)</f>
        <v>Programa de vacunación, bota pantalon, overol, guantes, tapabocas, mascarillas con filtos</v>
      </c>
      <c r="N200" s="74">
        <v>2</v>
      </c>
      <c r="O200" s="19">
        <v>2</v>
      </c>
      <c r="P200" s="19">
        <v>10</v>
      </c>
      <c r="Q200" s="19">
        <f t="shared" si="45"/>
        <v>4</v>
      </c>
      <c r="R200" s="19">
        <f t="shared" si="46"/>
        <v>40</v>
      </c>
      <c r="S200" s="40" t="str">
        <f t="shared" si="47"/>
        <v>B-4</v>
      </c>
      <c r="T200" s="73" t="str">
        <f t="shared" si="43"/>
        <v>III</v>
      </c>
      <c r="U200" s="73" t="str">
        <f t="shared" si="48"/>
        <v>Mejorable</v>
      </c>
      <c r="V200" s="108"/>
      <c r="W200" s="72" t="str">
        <f>VLOOKUP(H200,PELIGROS!A$2:G$445,6,0)</f>
        <v xml:space="preserve">Enfermedades Infectocontagiosas
</v>
      </c>
      <c r="X200" s="74"/>
      <c r="Y200" s="74"/>
      <c r="Z200" s="74"/>
      <c r="AA200" s="72"/>
      <c r="AB200" s="72" t="str">
        <f>VLOOKUP(H200,PELIGROS!A$2:G$445,7,0)</f>
        <v xml:space="preserve">Riesgo Biológico, Autocuidado y/o Uso y manejo adecuado de E.P.P.
</v>
      </c>
      <c r="AC200" s="108"/>
      <c r="AD200" s="121"/>
    </row>
    <row r="201" spans="1:30" ht="51.75" thickBot="1">
      <c r="A201" s="182"/>
      <c r="B201" s="182"/>
      <c r="C201" s="121"/>
      <c r="D201" s="124"/>
      <c r="E201" s="127"/>
      <c r="F201" s="127"/>
      <c r="G201" s="72" t="str">
        <f>VLOOKUP(H201,PELIGROS!A$1:G$445,2,0)</f>
        <v>AUSENCIA O EXCESO DE LUZ EN UN AMBIENTE</v>
      </c>
      <c r="H201" s="40" t="s">
        <v>155</v>
      </c>
      <c r="I201" s="44" t="s">
        <v>1217</v>
      </c>
      <c r="J201" s="72" t="str">
        <f>VLOOKUP(H201,PELIGROS!A$2:G$445,3,0)</f>
        <v>DISMINUCIÓN AGUDEZA VISUAL, CANSANCIO VISUAL</v>
      </c>
      <c r="K201" s="74" t="s">
        <v>1202</v>
      </c>
      <c r="L201" s="72" t="str">
        <f>VLOOKUP(H201,PELIGROS!A$2:G$445,4,0)</f>
        <v>Inspecciones planeadas e inspecciones no planeadas, procedimientos de programas de seguridad y salud en el trabajo</v>
      </c>
      <c r="M201" s="72" t="str">
        <f>VLOOKUP(H201,PELIGROS!A$2:G$445,5,0)</f>
        <v>N/A</v>
      </c>
      <c r="N201" s="74">
        <v>2</v>
      </c>
      <c r="O201" s="19">
        <v>2</v>
      </c>
      <c r="P201" s="19">
        <v>10</v>
      </c>
      <c r="Q201" s="19">
        <f t="shared" si="45"/>
        <v>4</v>
      </c>
      <c r="R201" s="19">
        <f t="shared" si="46"/>
        <v>40</v>
      </c>
      <c r="S201" s="40" t="str">
        <f t="shared" si="47"/>
        <v>B-4</v>
      </c>
      <c r="T201" s="73" t="str">
        <f t="shared" si="43"/>
        <v>III</v>
      </c>
      <c r="U201" s="73" t="str">
        <f t="shared" si="48"/>
        <v>Mejorable</v>
      </c>
      <c r="V201" s="108"/>
      <c r="W201" s="72" t="str">
        <f>VLOOKUP(H201,PELIGROS!A$2:G$445,6,0)</f>
        <v>DISMINUCIÓN AGUDEZA VISUAL</v>
      </c>
      <c r="X201" s="74"/>
      <c r="Y201" s="74"/>
      <c r="Z201" s="74"/>
      <c r="AA201" s="72" t="s">
        <v>1248</v>
      </c>
      <c r="AB201" s="72" t="str">
        <f>VLOOKUP(H201,PELIGROS!A$2:G$445,7,0)</f>
        <v>N/A</v>
      </c>
      <c r="AC201" s="74" t="s">
        <v>32</v>
      </c>
      <c r="AD201" s="121"/>
    </row>
    <row r="202" spans="1:30" ht="51.75" thickBot="1">
      <c r="A202" s="182"/>
      <c r="B202" s="182"/>
      <c r="C202" s="121"/>
      <c r="D202" s="124"/>
      <c r="E202" s="127"/>
      <c r="F202" s="127"/>
      <c r="G202" s="72" t="str">
        <f>VLOOKUP(H202,PELIGROS!A$1:G$445,2,0)</f>
        <v>INFRAROJA, ULTRAVIOLETA, VISIBLE, RADIOFRECUENCIA, MICROONDAS, LASER</v>
      </c>
      <c r="H202" s="40" t="s">
        <v>67</v>
      </c>
      <c r="I202" s="44" t="s">
        <v>1217</v>
      </c>
      <c r="J202" s="72" t="str">
        <f>VLOOKUP(H202,PELIGROS!A$2:G$445,3,0)</f>
        <v>CÁNCER, LESIONES DÉRMICAS Y OCULARES</v>
      </c>
      <c r="K202" s="74" t="s">
        <v>1202</v>
      </c>
      <c r="L202" s="72" t="str">
        <f>VLOOKUP(H202,PELIGROS!A$2:G$445,4,0)</f>
        <v>Inspecciones planeadas e inspecciones no planeadas, procedimientos de programas de seguridad y salud en el trabajo</v>
      </c>
      <c r="M202" s="72" t="str">
        <f>VLOOKUP(H202,PELIGROS!A$2:G$445,5,0)</f>
        <v>PROGRAMA BLOQUEADOR SOLAR</v>
      </c>
      <c r="N202" s="74">
        <v>2</v>
      </c>
      <c r="O202" s="19">
        <v>3</v>
      </c>
      <c r="P202" s="19">
        <v>10</v>
      </c>
      <c r="Q202" s="19">
        <f t="shared" si="45"/>
        <v>6</v>
      </c>
      <c r="R202" s="19">
        <f t="shared" si="46"/>
        <v>60</v>
      </c>
      <c r="S202" s="40" t="str">
        <f t="shared" si="47"/>
        <v>M-6</v>
      </c>
      <c r="T202" s="73" t="str">
        <f t="shared" si="43"/>
        <v>III</v>
      </c>
      <c r="U202" s="73" t="str">
        <f t="shared" si="48"/>
        <v>Mejorable</v>
      </c>
      <c r="V202" s="108"/>
      <c r="W202" s="72" t="str">
        <f>VLOOKUP(H202,PELIGROS!A$2:G$445,6,0)</f>
        <v>CÁNCER</v>
      </c>
      <c r="X202" s="74"/>
      <c r="Y202" s="74"/>
      <c r="Z202" s="74"/>
      <c r="AA202" s="72"/>
      <c r="AB202" s="72" t="str">
        <f>VLOOKUP(H202,PELIGROS!A$2:G$445,7,0)</f>
        <v>N/A</v>
      </c>
      <c r="AC202" s="74" t="s">
        <v>1249</v>
      </c>
      <c r="AD202" s="121"/>
    </row>
    <row r="203" spans="1:30" ht="90" thickBot="1">
      <c r="A203" s="182"/>
      <c r="B203" s="182"/>
      <c r="C203" s="121"/>
      <c r="D203" s="124"/>
      <c r="E203" s="127"/>
      <c r="F203" s="127"/>
      <c r="G203" s="72" t="str">
        <f>VLOOKUP(H203,PELIGROS!A$1:G$445,2,0)</f>
        <v>MAQUINARIA O EQUIPO</v>
      </c>
      <c r="H203" s="40" t="s">
        <v>164</v>
      </c>
      <c r="I203" s="44" t="s">
        <v>1217</v>
      </c>
      <c r="J203" s="72" t="str">
        <f>VLOOKUP(H203,PELIGROS!A$2:G$445,3,0)</f>
        <v>SORDERA, ESTRÉS, HIPOACUSIA, CEFALA,IRRITABILIDAD</v>
      </c>
      <c r="K203" s="74" t="s">
        <v>1202</v>
      </c>
      <c r="L203" s="72" t="str">
        <f>VLOOKUP(H203,PELIGROS!A$2:G$445,4,0)</f>
        <v>Inspecciones planeadas e inspecciones no planeadas, procedimientos de programas de seguridad y salud en el trabajo</v>
      </c>
      <c r="M203" s="72" t="str">
        <f>VLOOKUP(H203,PELIGROS!A$2:G$445,5,0)</f>
        <v>PVE RUIDO</v>
      </c>
      <c r="N203" s="74">
        <v>2</v>
      </c>
      <c r="O203" s="19">
        <v>3</v>
      </c>
      <c r="P203" s="19">
        <v>10</v>
      </c>
      <c r="Q203" s="19">
        <f t="shared" si="45"/>
        <v>6</v>
      </c>
      <c r="R203" s="19">
        <f t="shared" si="46"/>
        <v>60</v>
      </c>
      <c r="S203" s="40" t="str">
        <f t="shared" si="47"/>
        <v>M-6</v>
      </c>
      <c r="T203" s="73" t="str">
        <f t="shared" si="43"/>
        <v>III</v>
      </c>
      <c r="U203" s="73" t="str">
        <f t="shared" si="48"/>
        <v>Mejorable</v>
      </c>
      <c r="V203" s="108"/>
      <c r="W203" s="72" t="str">
        <f>VLOOKUP(H203,PELIGROS!A$2:G$445,6,0)</f>
        <v>SORDERA</v>
      </c>
      <c r="X203" s="74"/>
      <c r="Y203" s="74"/>
      <c r="Z203" s="74"/>
      <c r="AA203" s="72" t="s">
        <v>1250</v>
      </c>
      <c r="AB203" s="72" t="str">
        <f>VLOOKUP(H203,PELIGROS!A$2:G$445,7,0)</f>
        <v>USO DE EPP</v>
      </c>
      <c r="AC203" s="74" t="s">
        <v>1251</v>
      </c>
      <c r="AD203" s="121"/>
    </row>
    <row r="204" spans="1:30" ht="51.75" thickBot="1">
      <c r="A204" s="182"/>
      <c r="B204" s="182"/>
      <c r="C204" s="121"/>
      <c r="D204" s="124"/>
      <c r="E204" s="127"/>
      <c r="F204" s="127"/>
      <c r="G204" s="72" t="str">
        <f>VLOOKUP(H204,PELIGROS!A$1:G$445,2,0)</f>
        <v>ENERGÍA TÉRMICA, CAMBIO DE TEMPERATURA DURANTE LOS RECORRIDOS</v>
      </c>
      <c r="H204" s="40" t="s">
        <v>174</v>
      </c>
      <c r="I204" s="44" t="s">
        <v>1217</v>
      </c>
      <c r="J204" s="72" t="str">
        <f>VLOOKUP(H204,PELIGROS!A$2:G$445,3,0)</f>
        <v xml:space="preserve"> HIPOTERMIA</v>
      </c>
      <c r="K204" s="74" t="s">
        <v>1202</v>
      </c>
      <c r="L204" s="72" t="str">
        <f>VLOOKUP(H204,PELIGROS!A$2:G$445,4,0)</f>
        <v>Inspecciones planeadas e inspecciones no planeadas, procedimientos de programas de seguridad y salud en el trabajo</v>
      </c>
      <c r="M204" s="72" t="str">
        <f>VLOOKUP(H204,PELIGROS!A$2:G$445,5,0)</f>
        <v>EPP OVEROLES TERMICOS</v>
      </c>
      <c r="N204" s="74">
        <v>2</v>
      </c>
      <c r="O204" s="19">
        <v>1</v>
      </c>
      <c r="P204" s="19">
        <v>10</v>
      </c>
      <c r="Q204" s="19">
        <f t="shared" si="45"/>
        <v>2</v>
      </c>
      <c r="R204" s="19">
        <f t="shared" si="46"/>
        <v>20</v>
      </c>
      <c r="S204" s="40" t="str">
        <f t="shared" si="47"/>
        <v>B-2</v>
      </c>
      <c r="T204" s="73" t="str">
        <f t="shared" si="43"/>
        <v>IV</v>
      </c>
      <c r="U204" s="73" t="str">
        <f t="shared" si="48"/>
        <v>Aceptable</v>
      </c>
      <c r="V204" s="108"/>
      <c r="W204" s="72" t="str">
        <f>VLOOKUP(H204,PELIGROS!A$2:G$445,6,0)</f>
        <v xml:space="preserve"> HIPOTERMIA</v>
      </c>
      <c r="X204" s="74"/>
      <c r="Y204" s="74"/>
      <c r="Z204" s="74"/>
      <c r="AA204" s="72"/>
      <c r="AB204" s="72" t="str">
        <f>VLOOKUP(H204,PELIGROS!A$2:G$445,7,0)</f>
        <v>N/A</v>
      </c>
      <c r="AC204" s="74" t="s">
        <v>1252</v>
      </c>
      <c r="AD204" s="121"/>
    </row>
    <row r="205" spans="1:30" ht="64.5" thickBot="1">
      <c r="A205" s="182"/>
      <c r="B205" s="182"/>
      <c r="C205" s="121"/>
      <c r="D205" s="124"/>
      <c r="E205" s="127"/>
      <c r="F205" s="127"/>
      <c r="G205" s="72" t="str">
        <f>VLOOKUP(H205,PELIGROS!A$1:G$445,2,0)</f>
        <v>MAQUINARIA O EQUIPO</v>
      </c>
      <c r="H205" s="40" t="s">
        <v>177</v>
      </c>
      <c r="I205" s="44" t="s">
        <v>1217</v>
      </c>
      <c r="J205" s="72" t="str">
        <f>VLOOKUP(H205,PELIGROS!A$2:G$445,3,0)</f>
        <v>LESIONES  OSTEOMUSCULARES,  LESIONES OSTEOARTICULARES, SÍNTOMAS NEUROLÓGICOS</v>
      </c>
      <c r="K205" s="74" t="s">
        <v>1202</v>
      </c>
      <c r="L205" s="72" t="str">
        <f>VLOOKUP(H205,PELIGROS!A$2:G$445,4,0)</f>
        <v>Inspecciones planeadas e inspecciones no planeadas, procedimientos de programas de seguridad y salud en el trabajo</v>
      </c>
      <c r="M205" s="72" t="str">
        <f>VLOOKUP(H205,PELIGROS!A$2:G$445,5,0)</f>
        <v>PVE RUIDO</v>
      </c>
      <c r="N205" s="74">
        <v>2</v>
      </c>
      <c r="O205" s="19">
        <v>2</v>
      </c>
      <c r="P205" s="19">
        <v>10</v>
      </c>
      <c r="Q205" s="19">
        <f t="shared" si="45"/>
        <v>4</v>
      </c>
      <c r="R205" s="19">
        <f t="shared" si="46"/>
        <v>40</v>
      </c>
      <c r="S205" s="40" t="str">
        <f t="shared" si="47"/>
        <v>B-4</v>
      </c>
      <c r="T205" s="73" t="str">
        <f t="shared" si="43"/>
        <v>III</v>
      </c>
      <c r="U205" s="73" t="str">
        <f t="shared" si="48"/>
        <v>Mejorable</v>
      </c>
      <c r="V205" s="108"/>
      <c r="W205" s="72" t="str">
        <f>VLOOKUP(H205,PELIGROS!A$2:G$445,6,0)</f>
        <v>SÍNTOMAS NEUROLÓGICOS</v>
      </c>
      <c r="X205" s="74"/>
      <c r="Y205" s="74"/>
      <c r="Z205" s="74"/>
      <c r="AA205" s="72"/>
      <c r="AB205" s="72" t="str">
        <f>VLOOKUP(H205,PELIGROS!A$2:G$445,7,0)</f>
        <v>N/A</v>
      </c>
      <c r="AC205" s="74" t="s">
        <v>1253</v>
      </c>
      <c r="AD205" s="121"/>
    </row>
    <row r="206" spans="1:30" ht="51.75" thickBot="1">
      <c r="A206" s="182"/>
      <c r="B206" s="182"/>
      <c r="C206" s="121"/>
      <c r="D206" s="124"/>
      <c r="E206" s="127"/>
      <c r="F206" s="127"/>
      <c r="G206" s="72" t="str">
        <f>VLOOKUP(H206,PELIGROS!A$1:G$445,2,0)</f>
        <v>GASES Y VAPORES</v>
      </c>
      <c r="H206" s="40" t="s">
        <v>250</v>
      </c>
      <c r="I206" s="44" t="s">
        <v>1273</v>
      </c>
      <c r="J206" s="72" t="str">
        <f>VLOOKUP(H206,PELIGROS!A$2:G$445,3,0)</f>
        <v xml:space="preserve"> LESIONES EN LA PIEL, IRRITACIÓN EN VÍAS  RESPIRATORIAS, MUERTE</v>
      </c>
      <c r="K206" s="74" t="s">
        <v>1202</v>
      </c>
      <c r="L206" s="72" t="str">
        <f>VLOOKUP(H206,PELIGROS!A$2:G$445,4,0)</f>
        <v>Inspecciones planeadas e inspecciones no planeadas, procedimientos de programas de seguridad y salud en el trabajo</v>
      </c>
      <c r="M206" s="72" t="str">
        <f>VLOOKUP(H206,PELIGROS!A$2:G$445,5,0)</f>
        <v>EPP TAPABOCAS, CARETAS CON FILTROS</v>
      </c>
      <c r="N206" s="74">
        <v>2</v>
      </c>
      <c r="O206" s="19">
        <v>2</v>
      </c>
      <c r="P206" s="19">
        <v>10</v>
      </c>
      <c r="Q206" s="19">
        <f t="shared" si="45"/>
        <v>4</v>
      </c>
      <c r="R206" s="19">
        <f t="shared" si="46"/>
        <v>40</v>
      </c>
      <c r="S206" s="40" t="str">
        <f t="shared" si="47"/>
        <v>B-4</v>
      </c>
      <c r="T206" s="73" t="str">
        <f t="shared" si="43"/>
        <v>III</v>
      </c>
      <c r="U206" s="73" t="str">
        <f t="shared" si="48"/>
        <v>Mejorable</v>
      </c>
      <c r="V206" s="108"/>
      <c r="W206" s="72" t="str">
        <f>VLOOKUP(H206,PELIGROS!A$2:G$445,6,0)</f>
        <v xml:space="preserve"> MUERTE</v>
      </c>
      <c r="X206" s="74"/>
      <c r="Y206" s="74"/>
      <c r="Z206" s="74"/>
      <c r="AA206" s="72"/>
      <c r="AB206" s="72" t="str">
        <f>VLOOKUP(H206,PELIGROS!A$2:G$445,7,0)</f>
        <v>USO Y MANEJO ADECUADO DE E.P.P.</v>
      </c>
      <c r="AC206" s="108" t="s">
        <v>1251</v>
      </c>
      <c r="AD206" s="121"/>
    </row>
    <row r="207" spans="1:30" ht="51.75" thickBot="1">
      <c r="A207" s="182"/>
      <c r="B207" s="182"/>
      <c r="C207" s="121"/>
      <c r="D207" s="124"/>
      <c r="E207" s="127"/>
      <c r="F207" s="127"/>
      <c r="G207" s="72" t="str">
        <f>VLOOKUP(H207,PELIGROS!A$1:G$445,2,0)</f>
        <v>MATERIAL PARTICULADO</v>
      </c>
      <c r="H207" s="40" t="s">
        <v>269</v>
      </c>
      <c r="I207" s="44" t="s">
        <v>1273</v>
      </c>
      <c r="J207" s="72" t="str">
        <f>VLOOKUP(H207,PELIGROS!A$2:G$445,3,0)</f>
        <v>NEUMOCONIOSIS, BRONQUITIS, ASMA, SILICOSIS</v>
      </c>
      <c r="K207" s="74" t="s">
        <v>1202</v>
      </c>
      <c r="L207" s="72" t="str">
        <f>VLOOKUP(H207,PELIGROS!A$2:G$445,4,0)</f>
        <v>Inspecciones planeadas e inspecciones no planeadas, procedimientos de programas de seguridad y salud en el trabajo</v>
      </c>
      <c r="M207" s="72" t="str">
        <f>VLOOKUP(H207,PELIGROS!A$2:G$445,5,0)</f>
        <v>EPP MASCARILLAS Y FILTROS</v>
      </c>
      <c r="N207" s="74">
        <v>2</v>
      </c>
      <c r="O207" s="19">
        <v>3</v>
      </c>
      <c r="P207" s="19">
        <v>10</v>
      </c>
      <c r="Q207" s="19">
        <f t="shared" si="45"/>
        <v>6</v>
      </c>
      <c r="R207" s="19">
        <f t="shared" si="46"/>
        <v>60</v>
      </c>
      <c r="S207" s="40" t="str">
        <f t="shared" si="47"/>
        <v>M-6</v>
      </c>
      <c r="T207" s="73" t="str">
        <f t="shared" si="43"/>
        <v>III</v>
      </c>
      <c r="U207" s="73" t="str">
        <f t="shared" si="48"/>
        <v>Mejorable</v>
      </c>
      <c r="V207" s="108"/>
      <c r="W207" s="72" t="str">
        <f>VLOOKUP(H207,PELIGROS!A$2:G$445,6,0)</f>
        <v>NEUMOCONIOSIS</v>
      </c>
      <c r="X207" s="74"/>
      <c r="Y207" s="74"/>
      <c r="Z207" s="74"/>
      <c r="AA207" s="72"/>
      <c r="AB207" s="72" t="str">
        <f>VLOOKUP(H207,PELIGROS!A$2:G$445,7,0)</f>
        <v>USO Y MANEJO DE LOS EPP</v>
      </c>
      <c r="AC207" s="108"/>
      <c r="AD207" s="121"/>
    </row>
    <row r="208" spans="1:30" ht="51.75" thickBot="1">
      <c r="A208" s="182"/>
      <c r="B208" s="182"/>
      <c r="C208" s="121"/>
      <c r="D208" s="124"/>
      <c r="E208" s="127"/>
      <c r="F208" s="127"/>
      <c r="G208" s="72" t="str">
        <f>VLOOKUP(H208,PELIGROS!A$1:G$445,2,0)</f>
        <v xml:space="preserve">POLVOS INORGÁNICOS </v>
      </c>
      <c r="H208" s="40" t="s">
        <v>274</v>
      </c>
      <c r="I208" s="44" t="s">
        <v>1273</v>
      </c>
      <c r="J208" s="72" t="str">
        <f>VLOOKUP(H208,PELIGROS!A$2:G$445,3,0)</f>
        <v xml:space="preserve">ASMA,GRIPA, NEUMOCONIOSIS </v>
      </c>
      <c r="K208" s="74" t="s">
        <v>1202</v>
      </c>
      <c r="L208" s="72" t="str">
        <f>VLOOKUP(H208,PELIGROS!A$2:G$445,4,0)</f>
        <v>Inspecciones planeadas e inspecciones no planeadas, procedimientos de programas de seguridad y salud en el trabajo</v>
      </c>
      <c r="M208" s="72" t="str">
        <f>VLOOKUP(H208,PELIGROS!A$2:G$445,5,0)</f>
        <v>EPP MASCARILLAS Y FILTROS</v>
      </c>
      <c r="N208" s="74">
        <v>2</v>
      </c>
      <c r="O208" s="19">
        <v>2</v>
      </c>
      <c r="P208" s="19">
        <v>10</v>
      </c>
      <c r="Q208" s="19">
        <f t="shared" si="45"/>
        <v>4</v>
      </c>
      <c r="R208" s="19">
        <f t="shared" si="46"/>
        <v>40</v>
      </c>
      <c r="S208" s="40" t="str">
        <f t="shared" si="47"/>
        <v>B-4</v>
      </c>
      <c r="T208" s="73" t="str">
        <f t="shared" si="43"/>
        <v>III</v>
      </c>
      <c r="U208" s="73" t="str">
        <f t="shared" si="48"/>
        <v>Mejorable</v>
      </c>
      <c r="V208" s="108"/>
      <c r="W208" s="72" t="str">
        <f>VLOOKUP(H208,PELIGROS!A$2:G$445,6,0)</f>
        <v>NEUMOCONIOSIS</v>
      </c>
      <c r="X208" s="74"/>
      <c r="Y208" s="74"/>
      <c r="Z208" s="74"/>
      <c r="AA208" s="72"/>
      <c r="AB208" s="72" t="str">
        <f>VLOOKUP(H208,PELIGROS!A$2:G$445,7,0)</f>
        <v>LIMPIEZA</v>
      </c>
      <c r="AC208" s="108"/>
      <c r="AD208" s="121"/>
    </row>
    <row r="209" spans="1:30" ht="15.75" thickBot="1">
      <c r="A209" s="182"/>
      <c r="B209" s="182"/>
      <c r="C209" s="121"/>
      <c r="D209" s="124"/>
      <c r="E209" s="127"/>
      <c r="F209" s="127"/>
      <c r="G209" s="72" t="str">
        <f>VLOOKUP(H209,PELIGROS!A$1:G$445,2,0)</f>
        <v>NATURALEZA DE LA TAREA</v>
      </c>
      <c r="H209" s="40" t="s">
        <v>76</v>
      </c>
      <c r="I209" s="44" t="s">
        <v>1244</v>
      </c>
      <c r="J209" s="72" t="str">
        <f>VLOOKUP(H209,PELIGROS!A$2:G$445,3,0)</f>
        <v>ESTRÉS,  TRANSTORNOS DEL SUEÑO</v>
      </c>
      <c r="K209" s="74" t="s">
        <v>1202</v>
      </c>
      <c r="L209" s="72" t="str">
        <f>VLOOKUP(H209,PELIGROS!A$2:G$445,4,0)</f>
        <v>N/A</v>
      </c>
      <c r="M209" s="72" t="str">
        <f>VLOOKUP(H209,PELIGROS!A$2:G$445,5,0)</f>
        <v>PVE PSICOSOCIAL</v>
      </c>
      <c r="N209" s="74">
        <v>2</v>
      </c>
      <c r="O209" s="19">
        <v>2</v>
      </c>
      <c r="P209" s="19">
        <v>10</v>
      </c>
      <c r="Q209" s="19">
        <f t="shared" si="45"/>
        <v>4</v>
      </c>
      <c r="R209" s="19">
        <f t="shared" si="46"/>
        <v>40</v>
      </c>
      <c r="S209" s="40" t="str">
        <f t="shared" si="47"/>
        <v>B-4</v>
      </c>
      <c r="T209" s="73" t="str">
        <f t="shared" si="43"/>
        <v>III</v>
      </c>
      <c r="U209" s="73" t="str">
        <f t="shared" si="48"/>
        <v>Mejorable</v>
      </c>
      <c r="V209" s="108"/>
      <c r="W209" s="72" t="str">
        <f>VLOOKUP(H209,PELIGROS!A$2:G$445,6,0)</f>
        <v>ESTRÉS</v>
      </c>
      <c r="X209" s="74"/>
      <c r="Y209" s="74"/>
      <c r="Z209" s="74"/>
      <c r="AA209" s="72"/>
      <c r="AB209" s="72" t="str">
        <f>VLOOKUP(H209,PELIGROS!A$2:G$445,7,0)</f>
        <v>N/A</v>
      </c>
      <c r="AC209" s="108" t="s">
        <v>1254</v>
      </c>
      <c r="AD209" s="121"/>
    </row>
    <row r="210" spans="1:30" ht="26.25" thickBot="1">
      <c r="A210" s="182"/>
      <c r="B210" s="182"/>
      <c r="C210" s="121"/>
      <c r="D210" s="124"/>
      <c r="E210" s="127"/>
      <c r="F210" s="127"/>
      <c r="G210" s="72" t="str">
        <f>VLOOKUP(H210,PELIGROS!A$1:G$445,2,0)</f>
        <v xml:space="preserve"> ALTA CONCENTRACIÓN</v>
      </c>
      <c r="H210" s="40" t="s">
        <v>88</v>
      </c>
      <c r="I210" s="44" t="s">
        <v>1244</v>
      </c>
      <c r="J210" s="72" t="str">
        <f>VLOOKUP(H210,PELIGROS!A$2:G$445,3,0)</f>
        <v>ESTRÉS, DEPRESIÓN, TRANSTORNOS DEL SUEÑO, AUSENCIA DE ATENCIÓN</v>
      </c>
      <c r="K210" s="74" t="s">
        <v>1202</v>
      </c>
      <c r="L210" s="72" t="str">
        <f>VLOOKUP(H210,PELIGROS!A$2:G$445,4,0)</f>
        <v>N/A</v>
      </c>
      <c r="M210" s="72" t="str">
        <f>VLOOKUP(H210,PELIGROS!A$2:G$445,5,0)</f>
        <v>PVE PSICOSOCIAL</v>
      </c>
      <c r="N210" s="74">
        <v>2</v>
      </c>
      <c r="O210" s="19">
        <v>1</v>
      </c>
      <c r="P210" s="19">
        <v>10</v>
      </c>
      <c r="Q210" s="19">
        <f t="shared" si="45"/>
        <v>2</v>
      </c>
      <c r="R210" s="19">
        <f t="shared" si="46"/>
        <v>20</v>
      </c>
      <c r="S210" s="40" t="str">
        <f t="shared" si="47"/>
        <v>B-2</v>
      </c>
      <c r="T210" s="73" t="str">
        <f t="shared" si="43"/>
        <v>IV</v>
      </c>
      <c r="U210" s="73" t="str">
        <f t="shared" si="48"/>
        <v>Aceptable</v>
      </c>
      <c r="V210" s="108"/>
      <c r="W210" s="72" t="str">
        <f>VLOOKUP(H210,PELIGROS!A$2:G$445,6,0)</f>
        <v>ESTRÉS, ALTERACIÓN DEL SISTEMA NERVIOSO</v>
      </c>
      <c r="X210" s="74"/>
      <c r="Y210" s="74"/>
      <c r="Z210" s="74"/>
      <c r="AA210" s="72"/>
      <c r="AB210" s="72" t="str">
        <f>VLOOKUP(H210,PELIGROS!A$2:G$445,7,0)</f>
        <v>N/A</v>
      </c>
      <c r="AC210" s="108"/>
      <c r="AD210" s="121"/>
    </row>
    <row r="211" spans="1:30" ht="51.75" thickBot="1">
      <c r="A211" s="182"/>
      <c r="B211" s="182"/>
      <c r="C211" s="121"/>
      <c r="D211" s="124"/>
      <c r="E211" s="127"/>
      <c r="F211" s="127"/>
      <c r="G211" s="72" t="str">
        <f>VLOOKUP(H211,PELIGROS!A$1:G$445,2,0)</f>
        <v>Forzadas, Prolongadas</v>
      </c>
      <c r="H211" s="40" t="s">
        <v>40</v>
      </c>
      <c r="I211" s="44" t="s">
        <v>1245</v>
      </c>
      <c r="J211" s="72" t="str">
        <f>VLOOKUP(H211,PELIGROS!A$2:G$445,3,0)</f>
        <v xml:space="preserve">Lesiones osteomusculares, lesiones osteoarticulares
</v>
      </c>
      <c r="K211" s="74" t="s">
        <v>1202</v>
      </c>
      <c r="L211" s="72" t="str">
        <f>VLOOKUP(H211,PELIGROS!A$2:G$445,4,0)</f>
        <v>Inspecciones planeadas e inspecciones no planeadas, procedimientos de programas de seguridad y salud en el trabajo</v>
      </c>
      <c r="M211" s="72" t="str">
        <f>VLOOKUP(H211,PELIGROS!A$2:G$445,5,0)</f>
        <v>PVE Biomecánico, programa pausas activas, exámenes periódicos, recomendaciones, control de posturas</v>
      </c>
      <c r="N211" s="74">
        <v>2</v>
      </c>
      <c r="O211" s="19">
        <v>2</v>
      </c>
      <c r="P211" s="19">
        <v>25</v>
      </c>
      <c r="Q211" s="19">
        <f t="shared" si="45"/>
        <v>4</v>
      </c>
      <c r="R211" s="19">
        <f t="shared" si="46"/>
        <v>100</v>
      </c>
      <c r="S211" s="40" t="str">
        <f t="shared" si="47"/>
        <v>B-4</v>
      </c>
      <c r="T211" s="73" t="str">
        <f t="shared" si="43"/>
        <v>III</v>
      </c>
      <c r="U211" s="73" t="str">
        <f t="shared" si="48"/>
        <v>Mejorable</v>
      </c>
      <c r="V211" s="108"/>
      <c r="W211" s="72" t="str">
        <f>VLOOKUP(H211,PELIGROS!A$2:G$445,6,0)</f>
        <v>Enfermedades Osteomusculares</v>
      </c>
      <c r="X211" s="74"/>
      <c r="Y211" s="74"/>
      <c r="Z211" s="74"/>
      <c r="AA211" s="72"/>
      <c r="AB211" s="72" t="str">
        <f>VLOOKUP(H211,PELIGROS!A$2:G$445,7,0)</f>
        <v>Prevención en lesiones osteomusculares, líderes de pausas activas</v>
      </c>
      <c r="AC211" s="108" t="s">
        <v>1208</v>
      </c>
      <c r="AD211" s="121"/>
    </row>
    <row r="212" spans="1:30" ht="39" thickBot="1">
      <c r="A212" s="182"/>
      <c r="B212" s="182"/>
      <c r="C212" s="121"/>
      <c r="D212" s="124"/>
      <c r="E212" s="127"/>
      <c r="F212" s="127"/>
      <c r="G212" s="72" t="str">
        <f>VLOOKUP(H212,PELIGROS!A$1:G$445,2,0)</f>
        <v>Movimientos repetitivos, Miembros Superiores</v>
      </c>
      <c r="H212" s="40" t="s">
        <v>47</v>
      </c>
      <c r="I212" s="44" t="s">
        <v>1245</v>
      </c>
      <c r="J212" s="72" t="str">
        <f>VLOOKUP(H212,PELIGROS!A$2:G$445,3,0)</f>
        <v>Lesiones Musculoesqueléticas</v>
      </c>
      <c r="K212" s="74" t="s">
        <v>1202</v>
      </c>
      <c r="L212" s="72" t="str">
        <f>VLOOKUP(H212,PELIGROS!A$2:G$445,4,0)</f>
        <v>N/A</v>
      </c>
      <c r="M212" s="72" t="str">
        <f>VLOOKUP(H212,PELIGROS!A$2:G$445,5,0)</f>
        <v>PVE BIomécanico, programa pausas activas, examenes periódicos, recomendaicones, control de posturas</v>
      </c>
      <c r="N212" s="74">
        <v>2</v>
      </c>
      <c r="O212" s="19">
        <v>2</v>
      </c>
      <c r="P212" s="19">
        <v>10</v>
      </c>
      <c r="Q212" s="19">
        <f t="shared" si="45"/>
        <v>4</v>
      </c>
      <c r="R212" s="19">
        <f t="shared" si="46"/>
        <v>40</v>
      </c>
      <c r="S212" s="40" t="str">
        <f t="shared" si="47"/>
        <v>B-4</v>
      </c>
      <c r="T212" s="73" t="str">
        <f t="shared" si="43"/>
        <v>III</v>
      </c>
      <c r="U212" s="73" t="str">
        <f t="shared" si="48"/>
        <v>Mejorable</v>
      </c>
      <c r="V212" s="108"/>
      <c r="W212" s="72" t="str">
        <f>VLOOKUP(H212,PELIGROS!A$2:G$445,6,0)</f>
        <v>Enfermedades musculoesqueleticas</v>
      </c>
      <c r="X212" s="74"/>
      <c r="Y212" s="74"/>
      <c r="Z212" s="74"/>
      <c r="AA212" s="72"/>
      <c r="AB212" s="72" t="str">
        <f>VLOOKUP(H212,PELIGROS!A$2:G$445,7,0)</f>
        <v>Prevención en lesiones osteomusculares, líderes de pausas activas</v>
      </c>
      <c r="AC212" s="108"/>
      <c r="AD212" s="121"/>
    </row>
    <row r="213" spans="1:30" ht="51.75" thickBot="1">
      <c r="A213" s="182"/>
      <c r="B213" s="182"/>
      <c r="C213" s="121"/>
      <c r="D213" s="124"/>
      <c r="E213" s="127"/>
      <c r="F213" s="127"/>
      <c r="G213" s="72" t="str">
        <f>VLOOKUP(H213,PELIGROS!A$1:G$445,2,0)</f>
        <v>Carga de un peso mayor al recomendado</v>
      </c>
      <c r="H213" s="40" t="s">
        <v>486</v>
      </c>
      <c r="I213" s="44" t="s">
        <v>1245</v>
      </c>
      <c r="J213" s="72" t="str">
        <f>VLOOKUP(H213,PELIGROS!A$2:G$445,3,0)</f>
        <v>Lesiones osteomusculares, lesiones osteoarticulares</v>
      </c>
      <c r="K213" s="74" t="s">
        <v>1202</v>
      </c>
      <c r="L213" s="72" t="str">
        <f>VLOOKUP(H213,PELIGROS!A$2:G$445,4,0)</f>
        <v>Inspecciones planeadas e inspecciones no planeadas, procedimientos de programas de seguridad y salud en el trabajo</v>
      </c>
      <c r="M213" s="72" t="str">
        <f>VLOOKUP(H213,PELIGROS!A$2:G$445,5,0)</f>
        <v>PVE Biomecánico, programa pausas activas, exámenes periódicos, recomendaciones, control de posturas</v>
      </c>
      <c r="N213" s="74">
        <v>2</v>
      </c>
      <c r="O213" s="19">
        <v>2</v>
      </c>
      <c r="P213" s="19">
        <v>25</v>
      </c>
      <c r="Q213" s="19">
        <f t="shared" si="45"/>
        <v>4</v>
      </c>
      <c r="R213" s="19">
        <f t="shared" si="46"/>
        <v>100</v>
      </c>
      <c r="S213" s="40" t="str">
        <f t="shared" si="47"/>
        <v>B-4</v>
      </c>
      <c r="T213" s="73" t="str">
        <f t="shared" si="43"/>
        <v>III</v>
      </c>
      <c r="U213" s="73" t="str">
        <f t="shared" si="48"/>
        <v>Mejorable</v>
      </c>
      <c r="V213" s="108"/>
      <c r="W213" s="72" t="str">
        <f>VLOOKUP(H213,PELIGROS!A$2:G$445,6,0)</f>
        <v>Enfermedades del sistema osteomuscular</v>
      </c>
      <c r="X213" s="74"/>
      <c r="Y213" s="74"/>
      <c r="Z213" s="74"/>
      <c r="AA213" s="72"/>
      <c r="AB213" s="72" t="str">
        <f>VLOOKUP(H213,PELIGROS!A$2:G$445,7,0)</f>
        <v>Prevención en lesiones osteomusculares, Líderes en pausas activas</v>
      </c>
      <c r="AC213" s="108"/>
      <c r="AD213" s="121"/>
    </row>
    <row r="214" spans="1:30" ht="64.5" thickBot="1">
      <c r="A214" s="182"/>
      <c r="B214" s="182"/>
      <c r="C214" s="121"/>
      <c r="D214" s="124"/>
      <c r="E214" s="127"/>
      <c r="F214" s="127"/>
      <c r="G214" s="72" t="str">
        <f>VLOOKUP(H214,PELIGROS!A$1:G$445,2,0)</f>
        <v>Atropellamiento, Envestir</v>
      </c>
      <c r="H214" s="40" t="s">
        <v>1187</v>
      </c>
      <c r="I214" s="44" t="s">
        <v>1220</v>
      </c>
      <c r="J214" s="72" t="str">
        <f>VLOOKUP(H214,PELIGROS!A$2:G$445,3,0)</f>
        <v>Lesiones, pérdidas materiales, muerte</v>
      </c>
      <c r="K214" s="74" t="s">
        <v>1202</v>
      </c>
      <c r="L214" s="72" t="str">
        <f>VLOOKUP(H214,PELIGROS!A$2:G$445,4,0)</f>
        <v>Inspecciones planeadas e inspecciones no planeadas, procedimientos de programas de seguridad y salud en el trabajo</v>
      </c>
      <c r="M214" s="72" t="str">
        <f>VLOOKUP(H214,PELIGROS!A$2:G$445,5,0)</f>
        <v>Programa de seguridad vial, señalización</v>
      </c>
      <c r="N214" s="74">
        <v>2</v>
      </c>
      <c r="O214" s="19">
        <v>2</v>
      </c>
      <c r="P214" s="19">
        <v>60</v>
      </c>
      <c r="Q214" s="19">
        <f t="shared" si="45"/>
        <v>4</v>
      </c>
      <c r="R214" s="19">
        <f t="shared" si="46"/>
        <v>240</v>
      </c>
      <c r="S214" s="40" t="str">
        <f t="shared" si="47"/>
        <v>B-4</v>
      </c>
      <c r="T214" s="73" t="str">
        <f t="shared" si="43"/>
        <v>II</v>
      </c>
      <c r="U214" s="73" t="str">
        <f t="shared" si="48"/>
        <v>No Aceptable o Aceptable Con Control Especifico</v>
      </c>
      <c r="V214" s="108"/>
      <c r="W214" s="72" t="str">
        <f>VLOOKUP(H214,PELIGROS!A$2:G$445,6,0)</f>
        <v>Muerte</v>
      </c>
      <c r="X214" s="74"/>
      <c r="Y214" s="74"/>
      <c r="Z214" s="74"/>
      <c r="AA214" s="72" t="s">
        <v>1255</v>
      </c>
      <c r="AB214" s="72" t="str">
        <f>VLOOKUP(H214,PELIGROS!A$2:G$445,7,0)</f>
        <v>Seguridad vial y manejo defensivo, aseguramiento de áreas de trabajo</v>
      </c>
      <c r="AC214" s="74" t="s">
        <v>1211</v>
      </c>
      <c r="AD214" s="121"/>
    </row>
    <row r="215" spans="1:30" ht="51.75" thickBot="1">
      <c r="A215" s="182"/>
      <c r="B215" s="182"/>
      <c r="C215" s="121"/>
      <c r="D215" s="124"/>
      <c r="E215" s="127"/>
      <c r="F215" s="127"/>
      <c r="G215" s="72" t="str">
        <f>VLOOKUP(H215,PELIGROS!A$1:G$445,2,0)</f>
        <v>Inadecuadas conexiones eléctricas-saturación en tomas de energía</v>
      </c>
      <c r="H215" s="40" t="s">
        <v>566</v>
      </c>
      <c r="I215" s="44" t="s">
        <v>1220</v>
      </c>
      <c r="J215" s="72" t="str">
        <f>VLOOKUP(H215,PELIGROS!A$2:G$445,3,0)</f>
        <v>Quemaduras, electrocución, muerte</v>
      </c>
      <c r="K215" s="74" t="s">
        <v>1202</v>
      </c>
      <c r="L215" s="72" t="str">
        <f>VLOOKUP(H215,PELIGROS!A$2:G$445,4,0)</f>
        <v>Inspecciones planeadas e inspecciones no planeadas, procedimientos de programas de seguridad y salud en el trabajo</v>
      </c>
      <c r="M215" s="72" t="str">
        <f>VLOOKUP(H215,PELIGROS!A$2:G$445,5,0)</f>
        <v>E.P.P. Bota dieléctrica, Casco dieléctrico</v>
      </c>
      <c r="N215" s="74">
        <v>2</v>
      </c>
      <c r="O215" s="19">
        <v>1</v>
      </c>
      <c r="P215" s="19">
        <v>100</v>
      </c>
      <c r="Q215" s="19">
        <f t="shared" si="45"/>
        <v>2</v>
      </c>
      <c r="R215" s="19">
        <f t="shared" si="46"/>
        <v>200</v>
      </c>
      <c r="S215" s="40" t="str">
        <f t="shared" si="47"/>
        <v>B-2</v>
      </c>
      <c r="T215" s="73" t="str">
        <f t="shared" si="43"/>
        <v>II</v>
      </c>
      <c r="U215" s="73" t="str">
        <f t="shared" si="48"/>
        <v>No Aceptable o Aceptable Con Control Especifico</v>
      </c>
      <c r="V215" s="108"/>
      <c r="W215" s="72" t="str">
        <f>VLOOKUP(H215,PELIGROS!A$2:G$445,6,0)</f>
        <v>Muerte</v>
      </c>
      <c r="X215" s="74"/>
      <c r="Y215" s="74"/>
      <c r="Z215" s="74"/>
      <c r="AA215" s="72"/>
      <c r="AB215" s="72" t="str">
        <f>VLOOKUP(H215,PELIGROS!A$2:G$445,7,0)</f>
        <v>Uso y manejo adecuado de E.P.P., actos y condiciones inseguras</v>
      </c>
      <c r="AC215" s="74" t="s">
        <v>32</v>
      </c>
      <c r="AD215" s="121"/>
    </row>
    <row r="216" spans="1:30" ht="64.5" thickBot="1">
      <c r="A216" s="182"/>
      <c r="B216" s="182"/>
      <c r="C216" s="121"/>
      <c r="D216" s="124"/>
      <c r="E216" s="127"/>
      <c r="F216" s="127"/>
      <c r="G216" s="72" t="str">
        <f>VLOOKUP(H216,PELIGROS!A$1:G$445,2,0)</f>
        <v>Ingreso a pozos, Red de acueducto o excavaciones</v>
      </c>
      <c r="H216" s="40" t="s">
        <v>571</v>
      </c>
      <c r="I216" s="44" t="s">
        <v>1220</v>
      </c>
      <c r="J216" s="72" t="str">
        <f>VLOOKUP(H216,PELIGROS!A$2:G$445,3,0)</f>
        <v>Intoxicación, asfixicia, daños vías resiratorias, muerte</v>
      </c>
      <c r="K216" s="74" t="s">
        <v>1202</v>
      </c>
      <c r="L216" s="72" t="str">
        <f>VLOOKUP(H216,PELIGROS!A$2:G$445,4,0)</f>
        <v>Inspecciones planeadas e inspecciones no planeadas, procedimientos de programas de seguridad y salud en el trabajo</v>
      </c>
      <c r="M216" s="72" t="str">
        <f>VLOOKUP(H216,PELIGROS!A$2:G$445,5,0)</f>
        <v>E.P.P. Colectivos, Tripoide</v>
      </c>
      <c r="N216" s="74">
        <v>2</v>
      </c>
      <c r="O216" s="19">
        <v>2</v>
      </c>
      <c r="P216" s="19">
        <v>100</v>
      </c>
      <c r="Q216" s="19">
        <f t="shared" si="45"/>
        <v>4</v>
      </c>
      <c r="R216" s="19">
        <f t="shared" si="46"/>
        <v>400</v>
      </c>
      <c r="S216" s="40" t="str">
        <f t="shared" si="47"/>
        <v>B-4</v>
      </c>
      <c r="T216" s="73" t="str">
        <f t="shared" si="43"/>
        <v>II</v>
      </c>
      <c r="U216" s="73" t="str">
        <f t="shared" si="48"/>
        <v>No Aceptable o Aceptable Con Control Especifico</v>
      </c>
      <c r="V216" s="108"/>
      <c r="W216" s="72" t="str">
        <f>VLOOKUP(H216,PELIGROS!A$2:G$445,6,0)</f>
        <v>Muerte</v>
      </c>
      <c r="X216" s="74"/>
      <c r="Y216" s="74"/>
      <c r="Z216" s="74"/>
      <c r="AA216" s="72"/>
      <c r="AB216" s="72" t="str">
        <f>VLOOKUP(H216,PELIGROS!A$2:G$445,7,0)</f>
        <v>Trabajo seguro en espacios confinados y manejo de medidores de gases, diligenciamiento de permisos de trabajos, uso y manejo adecuado de E.P.P.</v>
      </c>
      <c r="AC216" s="74" t="s">
        <v>1256</v>
      </c>
      <c r="AD216" s="121"/>
    </row>
    <row r="217" spans="1:30" ht="64.5" thickBot="1">
      <c r="A217" s="182"/>
      <c r="B217" s="182"/>
      <c r="C217" s="121"/>
      <c r="D217" s="124"/>
      <c r="E217" s="127"/>
      <c r="F217" s="127"/>
      <c r="G217" s="72" t="str">
        <f>VLOOKUP(H217,PELIGROS!A$1:G$445,2,0)</f>
        <v>Reparación de redes e instalaciones</v>
      </c>
      <c r="H217" s="40" t="s">
        <v>576</v>
      </c>
      <c r="I217" s="44" t="s">
        <v>1220</v>
      </c>
      <c r="J217" s="72" t="str">
        <f>VLOOKUP(H217,PELIGROS!A$2:G$445,3,0)</f>
        <v>Atrapamiento, apastamiento, lesiones, fracturas, muerte</v>
      </c>
      <c r="K217" s="74" t="s">
        <v>1202</v>
      </c>
      <c r="L217" s="72" t="str">
        <f>VLOOKUP(H217,PELIGROS!A$2:G$445,4,0)</f>
        <v>Inspecciones planeadas e inspecciones no planeadas, procedimientos de programas de seguridad y salud en el trabajo</v>
      </c>
      <c r="M217" s="72" t="str">
        <f>VLOOKUP(H217,PELIGROS!A$2:G$445,5,0)</f>
        <v>E.P.P. Colectivos entibados y cajas de entibados</v>
      </c>
      <c r="N217" s="74">
        <v>2</v>
      </c>
      <c r="O217" s="19">
        <v>2</v>
      </c>
      <c r="P217" s="19">
        <v>100</v>
      </c>
      <c r="Q217" s="19">
        <f t="shared" si="45"/>
        <v>4</v>
      </c>
      <c r="R217" s="19">
        <f t="shared" si="46"/>
        <v>400</v>
      </c>
      <c r="S217" s="40" t="str">
        <f t="shared" si="47"/>
        <v>B-4</v>
      </c>
      <c r="T217" s="73" t="str">
        <f t="shared" si="43"/>
        <v>II</v>
      </c>
      <c r="U217" s="73" t="str">
        <f t="shared" si="48"/>
        <v>No Aceptable o Aceptable Con Control Especifico</v>
      </c>
      <c r="V217" s="108"/>
      <c r="W217" s="72" t="str">
        <f>VLOOKUP(H217,PELIGROS!A$2:G$445,6,0)</f>
        <v>Muerte</v>
      </c>
      <c r="X217" s="74"/>
      <c r="Y217" s="74"/>
      <c r="Z217" s="74"/>
      <c r="AA217" s="72"/>
      <c r="AB217" s="72" t="str">
        <f>VLOOKUP(H217,PELIGROS!A$2:G$445,7,0)</f>
        <v>Prevención en riesgo en excavaciones y manejo de entibados, prevención en roturas de redes de gas antural, diligenciamieto de permisos de trabajo, uso y manejo adecuado de E.P.P.</v>
      </c>
      <c r="AC217" s="74" t="s">
        <v>1257</v>
      </c>
      <c r="AD217" s="121"/>
    </row>
    <row r="218" spans="1:30" ht="39" thickBot="1">
      <c r="A218" s="182"/>
      <c r="B218" s="182"/>
      <c r="C218" s="121"/>
      <c r="D218" s="124"/>
      <c r="E218" s="127"/>
      <c r="F218" s="127"/>
      <c r="G218" s="72" t="str">
        <f>VLOOKUP(H218,PELIGROS!A$1:G$445,2,0)</f>
        <v>Superficies de trabajo irregulares o deslizantes</v>
      </c>
      <c r="H218" s="40" t="s">
        <v>597</v>
      </c>
      <c r="I218" s="44" t="s">
        <v>1220</v>
      </c>
      <c r="J218" s="72" t="str">
        <f>VLOOKUP(H218,PELIGROS!A$2:G$445,3,0)</f>
        <v>Caidas del mismo nivel, fracturas, golpe con objetos, caídas de objetos, obstrucción de rutas de evacuación</v>
      </c>
      <c r="K218" s="74" t="s">
        <v>1202</v>
      </c>
      <c r="L218" s="72" t="str">
        <f>VLOOKUP(H218,PELIGROS!A$2:G$445,4,0)</f>
        <v>N/A</v>
      </c>
      <c r="M218" s="72" t="str">
        <f>VLOOKUP(H218,PELIGROS!A$2:G$445,5,0)</f>
        <v>N/A</v>
      </c>
      <c r="N218" s="74">
        <v>2</v>
      </c>
      <c r="O218" s="19">
        <v>2</v>
      </c>
      <c r="P218" s="19">
        <v>25</v>
      </c>
      <c r="Q218" s="19">
        <f t="shared" si="45"/>
        <v>4</v>
      </c>
      <c r="R218" s="19">
        <f t="shared" si="46"/>
        <v>100</v>
      </c>
      <c r="S218" s="40" t="str">
        <f t="shared" si="47"/>
        <v>B-4</v>
      </c>
      <c r="T218" s="73" t="str">
        <f t="shared" si="43"/>
        <v>III</v>
      </c>
      <c r="U218" s="73" t="str">
        <f t="shared" si="48"/>
        <v>Mejorable</v>
      </c>
      <c r="V218" s="108"/>
      <c r="W218" s="72" t="str">
        <f>VLOOKUP(H218,PELIGROS!A$2:G$445,6,0)</f>
        <v>Caídas de distinto nivel</v>
      </c>
      <c r="X218" s="74"/>
      <c r="Y218" s="74"/>
      <c r="Z218" s="74"/>
      <c r="AA218" s="72"/>
      <c r="AB218" s="72" t="str">
        <f>VLOOKUP(H218,PELIGROS!A$2:G$445,7,0)</f>
        <v>Pautas Básicas en orden y aseo en el lugar de trabajo, actos y condiciones inseguras</v>
      </c>
      <c r="AC218" s="74" t="s">
        <v>32</v>
      </c>
      <c r="AD218" s="121"/>
    </row>
    <row r="219" spans="1:30" ht="64.5" thickBot="1">
      <c r="A219" s="182"/>
      <c r="B219" s="182"/>
      <c r="C219" s="121"/>
      <c r="D219" s="124"/>
      <c r="E219" s="127"/>
      <c r="F219" s="127"/>
      <c r="G219" s="72" t="str">
        <f>VLOOKUP(H219,PELIGROS!A$1:G$445,2,0)</f>
        <v>Herramientas Manuales</v>
      </c>
      <c r="H219" s="40" t="s">
        <v>606</v>
      </c>
      <c r="I219" s="44" t="s">
        <v>1220</v>
      </c>
      <c r="J219" s="72" t="str">
        <f>VLOOKUP(H219,PELIGROS!A$2:G$445,3,0)</f>
        <v>Quemaduras, contusiones y lesiones</v>
      </c>
      <c r="K219" s="74" t="s">
        <v>1202</v>
      </c>
      <c r="L219" s="72" t="str">
        <f>VLOOKUP(H219,PELIGROS!A$2:G$445,4,0)</f>
        <v>Inspecciones planeadas e inspecciones no planeadas, procedimientos de programas de seguridad y salud en el trabajo</v>
      </c>
      <c r="M219" s="72" t="str">
        <f>VLOOKUP(H219,PELIGROS!A$2:G$445,5,0)</f>
        <v>E.P.P.</v>
      </c>
      <c r="N219" s="74">
        <v>2</v>
      </c>
      <c r="O219" s="19">
        <v>3</v>
      </c>
      <c r="P219" s="19">
        <v>25</v>
      </c>
      <c r="Q219" s="19">
        <f t="shared" si="45"/>
        <v>6</v>
      </c>
      <c r="R219" s="19">
        <f t="shared" si="46"/>
        <v>150</v>
      </c>
      <c r="S219" s="40" t="str">
        <f t="shared" si="47"/>
        <v>M-6</v>
      </c>
      <c r="T219" s="73" t="str">
        <f t="shared" si="43"/>
        <v>II</v>
      </c>
      <c r="U219" s="73" t="str">
        <f t="shared" si="48"/>
        <v>No Aceptable o Aceptable Con Control Especifico</v>
      </c>
      <c r="V219" s="108"/>
      <c r="W219" s="72" t="str">
        <f>VLOOKUP(H219,PELIGROS!A$2:G$445,6,0)</f>
        <v>Amputación</v>
      </c>
      <c r="X219" s="74"/>
      <c r="Y219" s="74"/>
      <c r="Z219" s="74"/>
      <c r="AA219" s="72"/>
      <c r="AB219" s="72" t="str">
        <f>VLOOKUP(H219,PELIGROS!A$2:G$445,7,0)</f>
        <v xml:space="preserve">
Uso y manejo adecuado de E.P.P., uso y manejo adecuado de herramientas manuales y/o máqinas y equipos</v>
      </c>
      <c r="AC219" s="108" t="s">
        <v>1258</v>
      </c>
      <c r="AD219" s="121"/>
    </row>
    <row r="220" spans="1:30" ht="51.75" thickBot="1">
      <c r="A220" s="182"/>
      <c r="B220" s="182"/>
      <c r="C220" s="121"/>
      <c r="D220" s="124"/>
      <c r="E220" s="127"/>
      <c r="F220" s="127"/>
      <c r="G220" s="72" t="str">
        <f>VLOOKUP(H220,PELIGROS!A$1:G$445,2,0)</f>
        <v>Maquinaria y equipo</v>
      </c>
      <c r="H220" s="40" t="s">
        <v>612</v>
      </c>
      <c r="I220" s="44" t="s">
        <v>1220</v>
      </c>
      <c r="J220" s="72" t="str">
        <f>VLOOKUP(H220,PELIGROS!A$2:G$445,3,0)</f>
        <v>Atrapamiento, amputación, aplastamiento, fractura, muerte</v>
      </c>
      <c r="K220" s="74" t="s">
        <v>1202</v>
      </c>
      <c r="L220" s="72" t="str">
        <f>VLOOKUP(H220,PELIGROS!A$2:G$445,4,0)</f>
        <v>Inspecciones planeadas e inspecciones no planeadas, procedimientos de programas de seguridad y salud en el trabajo</v>
      </c>
      <c r="M220" s="72" t="str">
        <f>VLOOKUP(H220,PELIGROS!A$2:G$445,5,0)</f>
        <v>E.P.P.</v>
      </c>
      <c r="N220" s="74">
        <v>2</v>
      </c>
      <c r="O220" s="19">
        <v>2</v>
      </c>
      <c r="P220" s="19">
        <v>25</v>
      </c>
      <c r="Q220" s="19">
        <f t="shared" si="45"/>
        <v>4</v>
      </c>
      <c r="R220" s="19">
        <f t="shared" si="46"/>
        <v>100</v>
      </c>
      <c r="S220" s="40" t="str">
        <f t="shared" si="47"/>
        <v>B-4</v>
      </c>
      <c r="T220" s="73" t="str">
        <f t="shared" si="43"/>
        <v>III</v>
      </c>
      <c r="U220" s="73" t="str">
        <f t="shared" si="48"/>
        <v>Mejorable</v>
      </c>
      <c r="V220" s="108"/>
      <c r="W220" s="72" t="str">
        <f>VLOOKUP(H220,PELIGROS!A$2:G$445,6,0)</f>
        <v>Aplastamiento</v>
      </c>
      <c r="X220" s="74"/>
      <c r="Y220" s="74"/>
      <c r="Z220" s="74"/>
      <c r="AA220" s="72"/>
      <c r="AB220" s="72" t="str">
        <f>VLOOKUP(H220,PELIGROS!A$2:G$445,7,0)</f>
        <v>Uso y manejo adecuado de E.P.P., uso y manejo adecuado de herramientas amnuales y/o máquinas y equipos</v>
      </c>
      <c r="AC220" s="108"/>
      <c r="AD220" s="121"/>
    </row>
    <row r="221" spans="1:30" ht="64.5" thickBot="1">
      <c r="A221" s="182"/>
      <c r="B221" s="182"/>
      <c r="C221" s="121"/>
      <c r="D221" s="124"/>
      <c r="E221" s="127"/>
      <c r="F221" s="127"/>
      <c r="G221" s="72" t="str">
        <f>VLOOKUP(H221,PELIGROS!A$1:G$445,2,0)</f>
        <v>Atraco, golpiza, atentados y secuestrados</v>
      </c>
      <c r="H221" s="40" t="s">
        <v>57</v>
      </c>
      <c r="I221" s="44" t="s">
        <v>1220</v>
      </c>
      <c r="J221" s="72" t="str">
        <f>VLOOKUP(H221,PELIGROS!A$2:G$445,3,0)</f>
        <v>Estrés, golpes, Secuestros</v>
      </c>
      <c r="K221" s="74" t="s">
        <v>1202</v>
      </c>
      <c r="L221" s="72" t="str">
        <f>VLOOKUP(H221,PELIGROS!A$2:G$445,4,0)</f>
        <v>Inspecciones planeadas e inspecciones no planeadas, procedimientos de programas de seguridad y salud en el trabajo</v>
      </c>
      <c r="M221" s="72" t="str">
        <f>VLOOKUP(H221,PELIGROS!A$2:G$445,5,0)</f>
        <v xml:space="preserve">Uniformes Corporativos, Caquetas corporativas, Carnetización
</v>
      </c>
      <c r="N221" s="74">
        <v>2</v>
      </c>
      <c r="O221" s="19">
        <v>3</v>
      </c>
      <c r="P221" s="19">
        <v>60</v>
      </c>
      <c r="Q221" s="19">
        <f t="shared" si="45"/>
        <v>6</v>
      </c>
      <c r="R221" s="19">
        <f t="shared" si="46"/>
        <v>360</v>
      </c>
      <c r="S221" s="40" t="str">
        <f t="shared" si="47"/>
        <v>M-6</v>
      </c>
      <c r="T221" s="73" t="str">
        <f t="shared" si="43"/>
        <v>II</v>
      </c>
      <c r="U221" s="73" t="str">
        <f t="shared" si="48"/>
        <v>No Aceptable o Aceptable Con Control Especifico</v>
      </c>
      <c r="V221" s="108"/>
      <c r="W221" s="72" t="str">
        <f>VLOOKUP(H221,PELIGROS!A$2:G$445,6,0)</f>
        <v>Secuestros</v>
      </c>
      <c r="X221" s="74"/>
      <c r="Y221" s="74"/>
      <c r="Z221" s="74"/>
      <c r="AA221" s="72"/>
      <c r="AB221" s="72" t="str">
        <f>VLOOKUP(H221,PELIGROS!A$2:G$445,7,0)</f>
        <v>N/A</v>
      </c>
      <c r="AC221" s="74" t="s">
        <v>1230</v>
      </c>
      <c r="AD221" s="121"/>
    </row>
    <row r="222" spans="1:30" ht="90" thickBot="1">
      <c r="A222" s="182"/>
      <c r="B222" s="182"/>
      <c r="C222" s="121"/>
      <c r="D222" s="124"/>
      <c r="E222" s="127"/>
      <c r="F222" s="127"/>
      <c r="G222" s="72" t="str">
        <f>VLOOKUP(H222,PELIGROS!A$1:G$445,2,0)</f>
        <v>MANTENIMIENTO DE PUENTE GRUAS, LIMPIEZA DE CANALES, MANTENIMIENTO DE INSTALACIONES LOCATIVAS, MANTENIMIENTO Y REPARACIÓN DE POZOS</v>
      </c>
      <c r="H222" s="40" t="s">
        <v>624</v>
      </c>
      <c r="I222" s="44" t="s">
        <v>1220</v>
      </c>
      <c r="J222" s="72" t="str">
        <f>VLOOKUP(H222,PELIGROS!A$2:G$445,3,0)</f>
        <v>LESIONES, FRACTURAS, MUERTE</v>
      </c>
      <c r="K222" s="74" t="s">
        <v>1202</v>
      </c>
      <c r="L222" s="72" t="str">
        <f>VLOOKUP(H222,PELIGROS!A$2:G$445,4,0)</f>
        <v>Inspecciones planeadas e inspecciones no planeadas, procedimientos de programas de seguridad y salud en el trabajo</v>
      </c>
      <c r="M222" s="72" t="str">
        <f>VLOOKUP(H222,PELIGROS!A$2:G$445,5,0)</f>
        <v>EPP</v>
      </c>
      <c r="N222" s="74">
        <v>2</v>
      </c>
      <c r="O222" s="19">
        <v>1</v>
      </c>
      <c r="P222" s="19">
        <v>100</v>
      </c>
      <c r="Q222" s="19">
        <f t="shared" si="45"/>
        <v>2</v>
      </c>
      <c r="R222" s="19">
        <f t="shared" si="46"/>
        <v>200</v>
      </c>
      <c r="S222" s="40" t="str">
        <f t="shared" si="47"/>
        <v>B-2</v>
      </c>
      <c r="T222" s="73" t="str">
        <f t="shared" si="43"/>
        <v>II</v>
      </c>
      <c r="U222" s="73" t="str">
        <f t="shared" si="48"/>
        <v>No Aceptable o Aceptable Con Control Especifico</v>
      </c>
      <c r="V222" s="108"/>
      <c r="W222" s="72" t="str">
        <f>VLOOKUP(H222,PELIGROS!A$2:G$445,6,0)</f>
        <v>MUERTE</v>
      </c>
      <c r="X222" s="74"/>
      <c r="Y222" s="74"/>
      <c r="Z222" s="74"/>
      <c r="AA222" s="72"/>
      <c r="AB222" s="72" t="str">
        <f>VLOOKUP(H222,PELIGROS!A$2:G$445,7,0)</f>
        <v>CERTIFICACIÓN Y/O ENTRENAMIENTO EN TRABAJO SEGURO EN ALTURAS; DILGENCIAMIENTO DE PERMISO DE TRABAJO; USO Y MANEJO ADECUADO DE E.P.P.; ARME Y DESARME DE ANDAMIOS</v>
      </c>
      <c r="AC222" s="74" t="s">
        <v>32</v>
      </c>
      <c r="AD222" s="121"/>
    </row>
    <row r="223" spans="1:30" ht="51.75" thickBot="1">
      <c r="A223" s="182"/>
      <c r="B223" s="182"/>
      <c r="C223" s="121"/>
      <c r="D223" s="124"/>
      <c r="E223" s="127"/>
      <c r="F223" s="127"/>
      <c r="G223" s="72" t="str">
        <f>VLOOKUP(H223,PELIGROS!A$1:G$445,2,0)</f>
        <v>LLUVIAS, GRANIZADA, HELADAS</v>
      </c>
      <c r="H223" s="40" t="s">
        <v>86</v>
      </c>
      <c r="I223" s="44" t="s">
        <v>1221</v>
      </c>
      <c r="J223" s="72" t="str">
        <f>VLOOKUP(H223,PELIGROS!A$2:G$445,3,0)</f>
        <v>DERRUMBES, HIPOTERMIA, DAÑO EN INSTALACIONES</v>
      </c>
      <c r="K223" s="74" t="s">
        <v>1202</v>
      </c>
      <c r="L223" s="72" t="str">
        <f>VLOOKUP(H223,PELIGROS!A$2:G$445,4,0)</f>
        <v>Inspecciones planeadas e inspecciones no planeadas, procedimientos de programas de seguridad y salud en el trabajo</v>
      </c>
      <c r="M223" s="72" t="str">
        <f>VLOOKUP(H223,PELIGROS!A$2:G$445,5,0)</f>
        <v>BRIGADAS DE EMERGENCIAS</v>
      </c>
      <c r="N223" s="74">
        <v>2</v>
      </c>
      <c r="O223" s="19">
        <v>1</v>
      </c>
      <c r="P223" s="19">
        <v>100</v>
      </c>
      <c r="Q223" s="19">
        <f t="shared" si="45"/>
        <v>2</v>
      </c>
      <c r="R223" s="19">
        <f t="shared" si="46"/>
        <v>200</v>
      </c>
      <c r="S223" s="40" t="str">
        <f t="shared" si="47"/>
        <v>B-2</v>
      </c>
      <c r="T223" s="73" t="str">
        <f t="shared" si="43"/>
        <v>II</v>
      </c>
      <c r="U223" s="73" t="str">
        <f t="shared" si="48"/>
        <v>No Aceptable o Aceptable Con Control Especifico</v>
      </c>
      <c r="V223" s="108"/>
      <c r="W223" s="72" t="str">
        <f>VLOOKUP(H223,PELIGROS!A$2:G$445,6,0)</f>
        <v>MUERTE</v>
      </c>
      <c r="X223" s="74"/>
      <c r="Y223" s="74"/>
      <c r="Z223" s="74"/>
      <c r="AA223" s="72"/>
      <c r="AB223" s="72" t="str">
        <f>VLOOKUP(H223,PELIGROS!A$2:G$445,7,0)</f>
        <v>ENTRENAMIENTO DE LA BRIGADA; DIVULGACIÓN DE PLAN DE EMERGENCIA</v>
      </c>
      <c r="AC223" s="108" t="s">
        <v>1259</v>
      </c>
      <c r="AD223" s="121"/>
    </row>
    <row r="224" spans="1:30" ht="51.75" thickBot="1">
      <c r="A224" s="183"/>
      <c r="B224" s="183"/>
      <c r="C224" s="122"/>
      <c r="D224" s="125"/>
      <c r="E224" s="128"/>
      <c r="F224" s="128"/>
      <c r="G224" s="75" t="str">
        <f>VLOOKUP(H224,PELIGROS!A$1:G$445,2,0)</f>
        <v>SISMOS, INCENDIOS, INUNDACIONES, TERREMOTOS, VENDAVALES, DERRUMBE</v>
      </c>
      <c r="H224" s="44" t="s">
        <v>62</v>
      </c>
      <c r="I224" s="44" t="s">
        <v>1221</v>
      </c>
      <c r="J224" s="75" t="str">
        <f>VLOOKUP(H224,PELIGROS!A$2:G$445,3,0)</f>
        <v>SISMOS, INCENDIOS, INUNDACIONES, TERREMOTOS, VENDAVALES</v>
      </c>
      <c r="K224" s="77" t="s">
        <v>1202</v>
      </c>
      <c r="L224" s="75" t="str">
        <f>VLOOKUP(H224,PELIGROS!A$2:G$445,4,0)</f>
        <v>Inspecciones planeadas e inspecciones no planeadas, procedimientos de programas de seguridad y salud en el trabajo</v>
      </c>
      <c r="M224" s="75" t="str">
        <f>VLOOKUP(H224,PELIGROS!A$2:G$445,5,0)</f>
        <v>BRIGADAS DE EMERGENCIAS</v>
      </c>
      <c r="N224" s="77">
        <v>2</v>
      </c>
      <c r="O224" s="26">
        <v>1</v>
      </c>
      <c r="P224" s="26">
        <v>100</v>
      </c>
      <c r="Q224" s="26">
        <f t="shared" si="45"/>
        <v>2</v>
      </c>
      <c r="R224" s="26">
        <f t="shared" si="46"/>
        <v>200</v>
      </c>
      <c r="S224" s="44" t="str">
        <f t="shared" si="47"/>
        <v>B-2</v>
      </c>
      <c r="T224" s="76" t="str">
        <f t="shared" si="43"/>
        <v>II</v>
      </c>
      <c r="U224" s="76" t="str">
        <f t="shared" si="48"/>
        <v>No Aceptable o Aceptable Con Control Especifico</v>
      </c>
      <c r="V224" s="129"/>
      <c r="W224" s="75" t="str">
        <f>VLOOKUP(H224,PELIGROS!A$2:G$445,6,0)</f>
        <v>MUERTE</v>
      </c>
      <c r="X224" s="77"/>
      <c r="Y224" s="77"/>
      <c r="Z224" s="77"/>
      <c r="AA224" s="75"/>
      <c r="AB224" s="75" t="str">
        <f>VLOOKUP(H224,PELIGROS!A$2:G$445,7,0)</f>
        <v>ENTRENAMIENTO DE LA BRIGADA; DIVULGACIÓN DE PLAN DE EMERGENCIA</v>
      </c>
      <c r="AC224" s="129"/>
      <c r="AD224" s="122"/>
    </row>
    <row r="225" spans="1:30" ht="15.75" thickBot="1">
      <c r="A225" s="21"/>
      <c r="B225" s="21"/>
      <c r="C225" s="29" t="e">
        <f>VLOOKUP(E225,FUNCIONES!A$2:C$82,2,0)</f>
        <v>#N/A</v>
      </c>
      <c r="D225" s="30" t="e">
        <f>VLOOKUP(E225,FUNCIONES!A$2:C$82,3,0)</f>
        <v>#N/A</v>
      </c>
      <c r="E225" s="31"/>
      <c r="F225" s="23"/>
      <c r="G225" s="24" t="e">
        <f>VLOOKUP(H225,PELIGROS!A$1:G$445,2,0)</f>
        <v>#N/A</v>
      </c>
      <c r="H225" s="44"/>
      <c r="I225" s="44"/>
      <c r="J225" s="24" t="e">
        <f>VLOOKUP(H225,PELIGROS!A$2:G$445,3,0)</f>
        <v>#N/A</v>
      </c>
      <c r="K225" s="25"/>
      <c r="L225" s="24" t="e">
        <f>VLOOKUP(H225,PELIGROS!A$2:G$445,4,0)</f>
        <v>#N/A</v>
      </c>
      <c r="M225" s="24" t="e">
        <f>VLOOKUP(H225,PELIGROS!A$2:G$445,5,0)</f>
        <v>#N/A</v>
      </c>
      <c r="N225" s="25"/>
      <c r="O225" s="26"/>
      <c r="P225" s="26"/>
      <c r="Q225" s="26">
        <f t="shared" si="32"/>
        <v>0</v>
      </c>
      <c r="R225" s="26">
        <f t="shared" si="33"/>
        <v>0</v>
      </c>
      <c r="S225" s="44">
        <f t="shared" si="34"/>
        <v>0</v>
      </c>
      <c r="T225" s="45" t="str">
        <f t="shared" si="26"/>
        <v>IV</v>
      </c>
      <c r="U225" s="46" t="str">
        <f t="shared" si="35"/>
        <v>Aceptable</v>
      </c>
      <c r="V225" s="25"/>
      <c r="W225" s="24" t="e">
        <f>VLOOKUP(H225,PELIGROS!A$2:G$445,6,0)</f>
        <v>#N/A</v>
      </c>
      <c r="X225" s="27"/>
      <c r="Y225" s="27"/>
      <c r="Z225" s="27"/>
      <c r="AA225" s="22"/>
      <c r="AB225" s="22" t="e">
        <f>VLOOKUP(H225,PELIGROS!A$2:G$445,7,0)</f>
        <v>#N/A</v>
      </c>
      <c r="AC225" s="27"/>
      <c r="AD225" s="24"/>
    </row>
    <row r="227" spans="1:30" ht="13.5" thickBot="1"/>
    <row r="228" spans="1:30" ht="15.75" customHeight="1" thickBot="1">
      <c r="A228" s="160" t="s">
        <v>1193</v>
      </c>
      <c r="B228" s="160"/>
      <c r="C228" s="160"/>
      <c r="D228" s="160"/>
      <c r="E228" s="160"/>
      <c r="F228" s="160"/>
      <c r="G228" s="160"/>
    </row>
    <row r="229" spans="1:30" ht="15.75" customHeight="1" thickBot="1">
      <c r="A229" s="139" t="s">
        <v>1194</v>
      </c>
      <c r="B229" s="139"/>
      <c r="C229" s="139"/>
      <c r="D229" s="161" t="s">
        <v>1195</v>
      </c>
      <c r="E229" s="161"/>
      <c r="F229" s="161"/>
      <c r="G229" s="161"/>
    </row>
    <row r="230" spans="1:30" ht="15.75" customHeight="1">
      <c r="A230" s="132" t="s">
        <v>1224</v>
      </c>
      <c r="B230" s="133"/>
      <c r="C230" s="134"/>
      <c r="D230" s="135" t="s">
        <v>1260</v>
      </c>
      <c r="E230" s="135"/>
      <c r="F230" s="135"/>
      <c r="G230" s="135"/>
    </row>
    <row r="231" spans="1:30" ht="15.75" customHeight="1">
      <c r="A231" s="132" t="s">
        <v>1280</v>
      </c>
      <c r="B231" s="133"/>
      <c r="C231" s="134"/>
      <c r="D231" s="135" t="s">
        <v>1262</v>
      </c>
      <c r="E231" s="135"/>
      <c r="F231" s="135"/>
      <c r="G231" s="135"/>
    </row>
    <row r="232" spans="1:30" ht="15" customHeight="1">
      <c r="A232" s="132" t="s">
        <v>1242</v>
      </c>
      <c r="B232" s="133"/>
      <c r="C232" s="134"/>
      <c r="D232" s="135" t="s">
        <v>1268</v>
      </c>
      <c r="E232" s="135"/>
      <c r="F232" s="135"/>
      <c r="G232" s="135"/>
    </row>
    <row r="233" spans="1:30" ht="15" customHeight="1">
      <c r="A233" s="132" t="s">
        <v>1242</v>
      </c>
      <c r="B233" s="133"/>
      <c r="C233" s="134"/>
      <c r="D233" s="135" t="s">
        <v>1269</v>
      </c>
      <c r="E233" s="135"/>
      <c r="F233" s="135"/>
      <c r="G233" s="135"/>
    </row>
    <row r="234" spans="1:30" ht="15" customHeight="1">
      <c r="A234" s="132" t="s">
        <v>1242</v>
      </c>
      <c r="B234" s="133"/>
      <c r="C234" s="134"/>
      <c r="D234" s="135" t="s">
        <v>1270</v>
      </c>
      <c r="E234" s="135"/>
      <c r="F234" s="135"/>
      <c r="G234" s="135"/>
    </row>
    <row r="235" spans="1:30" ht="15" customHeight="1">
      <c r="A235" s="132" t="s">
        <v>1280</v>
      </c>
      <c r="B235" s="133"/>
      <c r="C235" s="134"/>
      <c r="D235" s="135" t="s">
        <v>1263</v>
      </c>
      <c r="E235" s="135"/>
      <c r="F235" s="135"/>
      <c r="G235" s="135"/>
    </row>
    <row r="236" spans="1:30" ht="15" customHeight="1">
      <c r="A236" s="132" t="s">
        <v>1280</v>
      </c>
      <c r="B236" s="133"/>
      <c r="C236" s="134"/>
      <c r="D236" s="135" t="s">
        <v>1264</v>
      </c>
      <c r="E236" s="135"/>
      <c r="F236" s="135"/>
      <c r="G236" s="135"/>
    </row>
    <row r="237" spans="1:30" ht="15" customHeight="1">
      <c r="A237" s="132" t="s">
        <v>1280</v>
      </c>
      <c r="B237" s="133"/>
      <c r="C237" s="134"/>
      <c r="D237" s="135" t="s">
        <v>1265</v>
      </c>
      <c r="E237" s="135"/>
      <c r="F237" s="135"/>
      <c r="G237" s="135"/>
    </row>
    <row r="238" spans="1:30" ht="15.75" customHeight="1">
      <c r="A238" s="132" t="s">
        <v>1242</v>
      </c>
      <c r="B238" s="133"/>
      <c r="C238" s="134"/>
      <c r="D238" s="135" t="s">
        <v>1267</v>
      </c>
      <c r="E238" s="135"/>
      <c r="F238" s="135"/>
      <c r="G238" s="135"/>
    </row>
    <row r="239" spans="1:30" ht="15" customHeight="1">
      <c r="A239" s="132" t="s">
        <v>1280</v>
      </c>
      <c r="B239" s="133"/>
      <c r="C239" s="134"/>
      <c r="D239" s="135" t="s">
        <v>1271</v>
      </c>
      <c r="E239" s="135"/>
      <c r="F239" s="135"/>
      <c r="G239" s="135"/>
    </row>
    <row r="240" spans="1:30" ht="15" customHeight="1">
      <c r="A240" s="132" t="s">
        <v>1280</v>
      </c>
      <c r="B240" s="133"/>
      <c r="C240" s="134"/>
      <c r="D240" s="135" t="s">
        <v>1272</v>
      </c>
      <c r="E240" s="135"/>
      <c r="F240" s="135"/>
      <c r="G240" s="135"/>
    </row>
    <row r="241" spans="1:7" ht="15" customHeight="1">
      <c r="A241" s="184" t="s">
        <v>1222</v>
      </c>
      <c r="B241" s="185"/>
      <c r="C241" s="186"/>
      <c r="D241" s="162" t="s">
        <v>1223</v>
      </c>
      <c r="E241" s="162"/>
      <c r="F241" s="162"/>
      <c r="G241" s="162"/>
    </row>
    <row r="242" spans="1:7" ht="15.75" customHeight="1" thickBot="1">
      <c r="A242" s="163"/>
      <c r="B242" s="164"/>
      <c r="C242" s="165"/>
      <c r="D242" s="166"/>
      <c r="E242" s="166"/>
      <c r="F242" s="166"/>
      <c r="G242" s="166"/>
    </row>
  </sheetData>
  <mergeCells count="126">
    <mergeCell ref="N8:T9"/>
    <mergeCell ref="U8:U9"/>
    <mergeCell ref="V8:W9"/>
    <mergeCell ref="X8:AD9"/>
    <mergeCell ref="E5:G5"/>
    <mergeCell ref="A8:A10"/>
    <mergeCell ref="B8:B10"/>
    <mergeCell ref="C8:F9"/>
    <mergeCell ref="G8:H9"/>
    <mergeCell ref="J8:J10"/>
    <mergeCell ref="A242:C242"/>
    <mergeCell ref="D242:G242"/>
    <mergeCell ref="A237:C237"/>
    <mergeCell ref="D237:G237"/>
    <mergeCell ref="A238:C238"/>
    <mergeCell ref="D238:G238"/>
    <mergeCell ref="A239:C239"/>
    <mergeCell ref="D239:G239"/>
    <mergeCell ref="K8:M9"/>
    <mergeCell ref="A240:C240"/>
    <mergeCell ref="D240:G240"/>
    <mergeCell ref="A241:C241"/>
    <mergeCell ref="A233:C233"/>
    <mergeCell ref="D233:G233"/>
    <mergeCell ref="A234:C234"/>
    <mergeCell ref="D234:G234"/>
    <mergeCell ref="D241:G241"/>
    <mergeCell ref="V11:V40"/>
    <mergeCell ref="A230:C230"/>
    <mergeCell ref="D230:G230"/>
    <mergeCell ref="A231:C231"/>
    <mergeCell ref="D231:G231"/>
    <mergeCell ref="A232:C232"/>
    <mergeCell ref="D232:G232"/>
    <mergeCell ref="A228:G228"/>
    <mergeCell ref="A229:C229"/>
    <mergeCell ref="D229:G229"/>
    <mergeCell ref="C11:C40"/>
    <mergeCell ref="D11:D40"/>
    <mergeCell ref="E11:E40"/>
    <mergeCell ref="F11:F40"/>
    <mergeCell ref="A11:A224"/>
    <mergeCell ref="V71:V103"/>
    <mergeCell ref="AD41:AD70"/>
    <mergeCell ref="AC52:AC54"/>
    <mergeCell ref="AC55:AC56"/>
    <mergeCell ref="AC57:AC59"/>
    <mergeCell ref="AC65:AC66"/>
    <mergeCell ref="AC69:AC70"/>
    <mergeCell ref="C41:C70"/>
    <mergeCell ref="D41:D70"/>
    <mergeCell ref="E41:E70"/>
    <mergeCell ref="F41:F70"/>
    <mergeCell ref="V41:V70"/>
    <mergeCell ref="AC41:AC46"/>
    <mergeCell ref="AD71:AD103"/>
    <mergeCell ref="A235:C235"/>
    <mergeCell ref="D235:G235"/>
    <mergeCell ref="A236:C236"/>
    <mergeCell ref="D236:G236"/>
    <mergeCell ref="AC82:AC84"/>
    <mergeCell ref="AC85:AC86"/>
    <mergeCell ref="AC87:AC89"/>
    <mergeCell ref="AC95:AC96"/>
    <mergeCell ref="AC99:AC100"/>
    <mergeCell ref="AC71:AC76"/>
    <mergeCell ref="F71:F103"/>
    <mergeCell ref="E71:E103"/>
    <mergeCell ref="D71:D103"/>
    <mergeCell ref="C71:C103"/>
    <mergeCell ref="B11:B224"/>
    <mergeCell ref="AC11:AC16"/>
    <mergeCell ref="AD11:AD40"/>
    <mergeCell ref="AC22:AC24"/>
    <mergeCell ref="AC25:AC26"/>
    <mergeCell ref="AC27:AC29"/>
    <mergeCell ref="AC35:AC36"/>
    <mergeCell ref="AC39:AC40"/>
    <mergeCell ref="AD104:AD133"/>
    <mergeCell ref="AC115:AC117"/>
    <mergeCell ref="AC118:AC119"/>
    <mergeCell ref="AC120:AC122"/>
    <mergeCell ref="AC128:AC129"/>
    <mergeCell ref="AC132:AC133"/>
    <mergeCell ref="C104:C133"/>
    <mergeCell ref="D104:D133"/>
    <mergeCell ref="E104:E133"/>
    <mergeCell ref="F104:F133"/>
    <mergeCell ref="V104:V133"/>
    <mergeCell ref="AC104:AC109"/>
    <mergeCell ref="AD134:AD163"/>
    <mergeCell ref="AC145:AC147"/>
    <mergeCell ref="AC148:AC149"/>
    <mergeCell ref="AC150:AC152"/>
    <mergeCell ref="AC158:AC159"/>
    <mergeCell ref="AC162:AC163"/>
    <mergeCell ref="C134:C163"/>
    <mergeCell ref="D134:D163"/>
    <mergeCell ref="E134:E163"/>
    <mergeCell ref="F134:F163"/>
    <mergeCell ref="V134:V163"/>
    <mergeCell ref="AC134:AC139"/>
    <mergeCell ref="AC195:AC200"/>
    <mergeCell ref="AD195:AD224"/>
    <mergeCell ref="AC206:AC208"/>
    <mergeCell ref="AC209:AC210"/>
    <mergeCell ref="AC211:AC213"/>
    <mergeCell ref="AC219:AC220"/>
    <mergeCell ref="AC223:AC224"/>
    <mergeCell ref="C164:C194"/>
    <mergeCell ref="C195:C224"/>
    <mergeCell ref="D195:D224"/>
    <mergeCell ref="E195:E224"/>
    <mergeCell ref="F195:F224"/>
    <mergeCell ref="V195:V224"/>
    <mergeCell ref="AD164:AD193"/>
    <mergeCell ref="AC175:AC177"/>
    <mergeCell ref="AC178:AC179"/>
    <mergeCell ref="AC180:AC182"/>
    <mergeCell ref="AC188:AC189"/>
    <mergeCell ref="AC192:AC193"/>
    <mergeCell ref="AC164:AC169"/>
    <mergeCell ref="V164:V194"/>
    <mergeCell ref="F164:F194"/>
    <mergeCell ref="E164:E194"/>
    <mergeCell ref="D164:D194"/>
  </mergeCells>
  <conditionalFormatting sqref="U1:U10 U226:U234 U243:U1048576">
    <cfRule type="containsText" dxfId="107" priority="499" operator="containsText" text="No Aceptable o Aceptable con Control Especifico">
      <formula>NOT(ISERROR(SEARCH("No Aceptable o Aceptable con Control Especifico",U1)))</formula>
    </cfRule>
    <cfRule type="containsText" dxfId="106" priority="500" operator="containsText" text="No Aceptable">
      <formula>NOT(ISERROR(SEARCH("No Aceptable",U1)))</formula>
    </cfRule>
    <cfRule type="containsText" dxfId="105" priority="501" operator="containsText" text="No Aceptable o Aceptable con Control Especifico">
      <formula>NOT(ISERROR(SEARCH("No Aceptable o Aceptable con Control Especifico",U1)))</formula>
    </cfRule>
  </conditionalFormatting>
  <conditionalFormatting sqref="T1:T10 T226:T234 T243:T1048576">
    <cfRule type="cellIs" dxfId="104" priority="498" operator="equal">
      <formula>"II"</formula>
    </cfRule>
  </conditionalFormatting>
  <conditionalFormatting sqref="P11:P40">
    <cfRule type="cellIs" priority="426" stopIfTrue="1" operator="equal">
      <formula>"10, 25, 50, 100"</formula>
    </cfRule>
  </conditionalFormatting>
  <conditionalFormatting sqref="T11:T40">
    <cfRule type="cellIs" dxfId="103" priority="422" stopIfTrue="1" operator="equal">
      <formula>"IV"</formula>
    </cfRule>
    <cfRule type="cellIs" dxfId="102" priority="423" stopIfTrue="1" operator="equal">
      <formula>"III"</formula>
    </cfRule>
    <cfRule type="cellIs" dxfId="101" priority="424" stopIfTrue="1" operator="equal">
      <formula>"II"</formula>
    </cfRule>
    <cfRule type="cellIs" dxfId="100" priority="425" stopIfTrue="1" operator="equal">
      <formula>"I"</formula>
    </cfRule>
  </conditionalFormatting>
  <conditionalFormatting sqref="U11:U40">
    <cfRule type="cellIs" dxfId="99" priority="420" stopIfTrue="1" operator="equal">
      <formula>"No Aceptable"</formula>
    </cfRule>
    <cfRule type="cellIs" dxfId="98" priority="421" stopIfTrue="1" operator="equal">
      <formula>"Aceptable"</formula>
    </cfRule>
  </conditionalFormatting>
  <conditionalFormatting sqref="U11:U40">
    <cfRule type="cellIs" dxfId="97" priority="419" stopIfTrue="1" operator="equal">
      <formula>"No Aceptable o Aceptable Con Control Especifico"</formula>
    </cfRule>
  </conditionalFormatting>
  <conditionalFormatting sqref="U11:U40">
    <cfRule type="containsText" dxfId="96" priority="418" stopIfTrue="1" operator="containsText" text="Mejorable">
      <formula>NOT(ISERROR(SEARCH("Mejorable",U11)))</formula>
    </cfRule>
  </conditionalFormatting>
  <conditionalFormatting sqref="P102">
    <cfRule type="cellIs" priority="282" stopIfTrue="1" operator="equal">
      <formula>"10, 25, 50, 100"</formula>
    </cfRule>
  </conditionalFormatting>
  <conditionalFormatting sqref="T102">
    <cfRule type="cellIs" dxfId="95" priority="278" stopIfTrue="1" operator="equal">
      <formula>"IV"</formula>
    </cfRule>
    <cfRule type="cellIs" dxfId="94" priority="279" stopIfTrue="1" operator="equal">
      <formula>"III"</formula>
    </cfRule>
    <cfRule type="cellIs" dxfId="93" priority="280" stopIfTrue="1" operator="equal">
      <formula>"II"</formula>
    </cfRule>
    <cfRule type="cellIs" dxfId="92" priority="281" stopIfTrue="1" operator="equal">
      <formula>"I"</formula>
    </cfRule>
  </conditionalFormatting>
  <conditionalFormatting sqref="U102">
    <cfRule type="cellIs" dxfId="91" priority="276" stopIfTrue="1" operator="equal">
      <formula>"No Aceptable"</formula>
    </cfRule>
    <cfRule type="cellIs" dxfId="90" priority="277" stopIfTrue="1" operator="equal">
      <formula>"Aceptable"</formula>
    </cfRule>
  </conditionalFormatting>
  <conditionalFormatting sqref="U102">
    <cfRule type="cellIs" dxfId="89" priority="275" stopIfTrue="1" operator="equal">
      <formula>"No Aceptable o Aceptable Con Control Especifico"</formula>
    </cfRule>
  </conditionalFormatting>
  <conditionalFormatting sqref="U102">
    <cfRule type="containsText" dxfId="88" priority="274" stopIfTrue="1" operator="containsText" text="Mejorable">
      <formula>NOT(ISERROR(SEARCH("Mejorable",U102)))</formula>
    </cfRule>
  </conditionalFormatting>
  <conditionalFormatting sqref="P41:P70">
    <cfRule type="cellIs" priority="390" stopIfTrue="1" operator="equal">
      <formula>"10, 25, 50, 100"</formula>
    </cfRule>
  </conditionalFormatting>
  <conditionalFormatting sqref="T41:T70">
    <cfRule type="cellIs" dxfId="87" priority="386" stopIfTrue="1" operator="equal">
      <formula>"IV"</formula>
    </cfRule>
    <cfRule type="cellIs" dxfId="86" priority="387" stopIfTrue="1" operator="equal">
      <formula>"III"</formula>
    </cfRule>
    <cfRule type="cellIs" dxfId="85" priority="388" stopIfTrue="1" operator="equal">
      <formula>"II"</formula>
    </cfRule>
    <cfRule type="cellIs" dxfId="84" priority="389" stopIfTrue="1" operator="equal">
      <formula>"I"</formula>
    </cfRule>
  </conditionalFormatting>
  <conditionalFormatting sqref="U41:U70">
    <cfRule type="cellIs" dxfId="83" priority="384" stopIfTrue="1" operator="equal">
      <formula>"No Aceptable"</formula>
    </cfRule>
    <cfRule type="cellIs" dxfId="82" priority="385" stopIfTrue="1" operator="equal">
      <formula>"Aceptable"</formula>
    </cfRule>
  </conditionalFormatting>
  <conditionalFormatting sqref="U41:U70">
    <cfRule type="cellIs" dxfId="81" priority="383" stopIfTrue="1" operator="equal">
      <formula>"No Aceptable o Aceptable Con Control Especifico"</formula>
    </cfRule>
  </conditionalFormatting>
  <conditionalFormatting sqref="U41:U70">
    <cfRule type="containsText" dxfId="80" priority="382" stopIfTrue="1" operator="containsText" text="Mejorable">
      <formula>NOT(ISERROR(SEARCH("Mejorable",U41)))</formula>
    </cfRule>
  </conditionalFormatting>
  <conditionalFormatting sqref="P71:P100">
    <cfRule type="cellIs" priority="336" stopIfTrue="1" operator="equal">
      <formula>"10, 25, 50, 100"</formula>
    </cfRule>
  </conditionalFormatting>
  <conditionalFormatting sqref="T71:T100">
    <cfRule type="cellIs" dxfId="79" priority="332" stopIfTrue="1" operator="equal">
      <formula>"IV"</formula>
    </cfRule>
    <cfRule type="cellIs" dxfId="78" priority="333" stopIfTrue="1" operator="equal">
      <formula>"III"</formula>
    </cfRule>
    <cfRule type="cellIs" dxfId="77" priority="334" stopIfTrue="1" operator="equal">
      <formula>"II"</formula>
    </cfRule>
    <cfRule type="cellIs" dxfId="76" priority="335" stopIfTrue="1" operator="equal">
      <formula>"I"</formula>
    </cfRule>
  </conditionalFormatting>
  <conditionalFormatting sqref="U71:U100">
    <cfRule type="cellIs" dxfId="75" priority="330" stopIfTrue="1" operator="equal">
      <formula>"No Aceptable"</formula>
    </cfRule>
    <cfRule type="cellIs" dxfId="74" priority="331" stopIfTrue="1" operator="equal">
      <formula>"Aceptable"</formula>
    </cfRule>
  </conditionalFormatting>
  <conditionalFormatting sqref="U71:U100">
    <cfRule type="cellIs" dxfId="73" priority="329" stopIfTrue="1" operator="equal">
      <formula>"No Aceptable o Aceptable Con Control Especifico"</formula>
    </cfRule>
  </conditionalFormatting>
  <conditionalFormatting sqref="U71:U100">
    <cfRule type="containsText" dxfId="72" priority="328" stopIfTrue="1" operator="containsText" text="Mejorable">
      <formula>NOT(ISERROR(SEARCH("Mejorable",U71)))</formula>
    </cfRule>
  </conditionalFormatting>
  <conditionalFormatting sqref="P103">
    <cfRule type="cellIs" priority="273" stopIfTrue="1" operator="equal">
      <formula>"10, 25, 50, 100"</formula>
    </cfRule>
  </conditionalFormatting>
  <conditionalFormatting sqref="T103">
    <cfRule type="cellIs" dxfId="71" priority="269" stopIfTrue="1" operator="equal">
      <formula>"IV"</formula>
    </cfRule>
    <cfRule type="cellIs" dxfId="70" priority="270" stopIfTrue="1" operator="equal">
      <formula>"III"</formula>
    </cfRule>
    <cfRule type="cellIs" dxfId="69" priority="271" stopIfTrue="1" operator="equal">
      <formula>"II"</formula>
    </cfRule>
    <cfRule type="cellIs" dxfId="68" priority="272" stopIfTrue="1" operator="equal">
      <formula>"I"</formula>
    </cfRule>
  </conditionalFormatting>
  <conditionalFormatting sqref="U103">
    <cfRule type="cellIs" dxfId="67" priority="267" stopIfTrue="1" operator="equal">
      <formula>"No Aceptable"</formula>
    </cfRule>
    <cfRule type="cellIs" dxfId="66" priority="268" stopIfTrue="1" operator="equal">
      <formula>"Aceptable"</formula>
    </cfRule>
  </conditionalFormatting>
  <conditionalFormatting sqref="U103">
    <cfRule type="cellIs" dxfId="65" priority="266" stopIfTrue="1" operator="equal">
      <formula>"No Aceptable o Aceptable Con Control Especifico"</formula>
    </cfRule>
  </conditionalFormatting>
  <conditionalFormatting sqref="U103">
    <cfRule type="containsText" dxfId="64" priority="265" stopIfTrue="1" operator="containsText" text="Mejorable">
      <formula>NOT(ISERROR(SEARCH("Mejorable",U103)))</formula>
    </cfRule>
  </conditionalFormatting>
  <conditionalFormatting sqref="P101">
    <cfRule type="cellIs" priority="291" stopIfTrue="1" operator="equal">
      <formula>"10, 25, 50, 100"</formula>
    </cfRule>
  </conditionalFormatting>
  <conditionalFormatting sqref="T101">
    <cfRule type="cellIs" dxfId="63" priority="287" stopIfTrue="1" operator="equal">
      <formula>"IV"</formula>
    </cfRule>
    <cfRule type="cellIs" dxfId="62" priority="288" stopIfTrue="1" operator="equal">
      <formula>"III"</formula>
    </cfRule>
    <cfRule type="cellIs" dxfId="61" priority="289" stopIfTrue="1" operator="equal">
      <formula>"II"</formula>
    </cfRule>
    <cfRule type="cellIs" dxfId="60" priority="290" stopIfTrue="1" operator="equal">
      <formula>"I"</formula>
    </cfRule>
  </conditionalFormatting>
  <conditionalFormatting sqref="U101">
    <cfRule type="cellIs" dxfId="59" priority="285" stopIfTrue="1" operator="equal">
      <formula>"No Aceptable"</formula>
    </cfRule>
    <cfRule type="cellIs" dxfId="58" priority="286" stopIfTrue="1" operator="equal">
      <formula>"Aceptable"</formula>
    </cfRule>
  </conditionalFormatting>
  <conditionalFormatting sqref="U101">
    <cfRule type="cellIs" dxfId="57" priority="284" stopIfTrue="1" operator="equal">
      <formula>"No Aceptable o Aceptable Con Control Especifico"</formula>
    </cfRule>
  </conditionalFormatting>
  <conditionalFormatting sqref="U101">
    <cfRule type="containsText" dxfId="56" priority="283" stopIfTrue="1" operator="containsText" text="Mejorable">
      <formula>NOT(ISERROR(SEARCH("Mejorable",U101)))</formula>
    </cfRule>
  </conditionalFormatting>
  <conditionalFormatting sqref="P104:P133">
    <cfRule type="cellIs" priority="252" stopIfTrue="1" operator="equal">
      <formula>"10, 25, 50, 100"</formula>
    </cfRule>
  </conditionalFormatting>
  <conditionalFormatting sqref="T104:T133">
    <cfRule type="cellIs" dxfId="55" priority="248" stopIfTrue="1" operator="equal">
      <formula>"IV"</formula>
    </cfRule>
    <cfRule type="cellIs" dxfId="54" priority="249" stopIfTrue="1" operator="equal">
      <formula>"III"</formula>
    </cfRule>
    <cfRule type="cellIs" dxfId="53" priority="250" stopIfTrue="1" operator="equal">
      <formula>"II"</formula>
    </cfRule>
    <cfRule type="cellIs" dxfId="52" priority="251" stopIfTrue="1" operator="equal">
      <formula>"I"</formula>
    </cfRule>
  </conditionalFormatting>
  <conditionalFormatting sqref="U104:U133">
    <cfRule type="cellIs" dxfId="51" priority="246" stopIfTrue="1" operator="equal">
      <formula>"No Aceptable"</formula>
    </cfRule>
    <cfRule type="cellIs" dxfId="50" priority="247" stopIfTrue="1" operator="equal">
      <formula>"Aceptable"</formula>
    </cfRule>
  </conditionalFormatting>
  <conditionalFormatting sqref="U104:U133">
    <cfRule type="cellIs" dxfId="49" priority="245" stopIfTrue="1" operator="equal">
      <formula>"No Aceptable o Aceptable Con Control Especifico"</formula>
    </cfRule>
  </conditionalFormatting>
  <conditionalFormatting sqref="U104:U133">
    <cfRule type="containsText" dxfId="48" priority="244" stopIfTrue="1" operator="containsText" text="Mejorable">
      <formula>NOT(ISERROR(SEARCH("Mejorable",U104)))</formula>
    </cfRule>
  </conditionalFormatting>
  <conditionalFormatting sqref="U239:U242">
    <cfRule type="containsText" dxfId="47" priority="258" operator="containsText" text="No Aceptable o Aceptable con Control Especifico">
      <formula>NOT(ISERROR(SEARCH("No Aceptable o Aceptable con Control Especifico",U239)))</formula>
    </cfRule>
    <cfRule type="containsText" dxfId="46" priority="259" operator="containsText" text="No Aceptable">
      <formula>NOT(ISERROR(SEARCH("No Aceptable",U239)))</formula>
    </cfRule>
    <cfRule type="containsText" dxfId="45" priority="260" operator="containsText" text="No Aceptable o Aceptable con Control Especifico">
      <formula>NOT(ISERROR(SEARCH("No Aceptable o Aceptable con Control Especifico",U239)))</formula>
    </cfRule>
  </conditionalFormatting>
  <conditionalFormatting sqref="T239:T242">
    <cfRule type="cellIs" dxfId="44" priority="257" operator="equal">
      <formula>"II"</formula>
    </cfRule>
  </conditionalFormatting>
  <conditionalFormatting sqref="U235:U238">
    <cfRule type="containsText" dxfId="43" priority="254" operator="containsText" text="No Aceptable o Aceptable con Control Especifico">
      <formula>NOT(ISERROR(SEARCH("No Aceptable o Aceptable con Control Especifico",U235)))</formula>
    </cfRule>
    <cfRule type="containsText" dxfId="42" priority="255" operator="containsText" text="No Aceptable">
      <formula>NOT(ISERROR(SEARCH("No Aceptable",U235)))</formula>
    </cfRule>
    <cfRule type="containsText" dxfId="41" priority="256" operator="containsText" text="No Aceptable o Aceptable con Control Especifico">
      <formula>NOT(ISERROR(SEARCH("No Aceptable o Aceptable con Control Especifico",U235)))</formula>
    </cfRule>
  </conditionalFormatting>
  <conditionalFormatting sqref="T235:T238">
    <cfRule type="cellIs" dxfId="40" priority="253" operator="equal">
      <formula>"II"</formula>
    </cfRule>
  </conditionalFormatting>
  <conditionalFormatting sqref="P134:P163">
    <cfRule type="cellIs" priority="180" stopIfTrue="1" operator="equal">
      <formula>"10, 25, 50, 100"</formula>
    </cfRule>
  </conditionalFormatting>
  <conditionalFormatting sqref="T134:T163">
    <cfRule type="cellIs" dxfId="39" priority="176" stopIfTrue="1" operator="equal">
      <formula>"IV"</formula>
    </cfRule>
    <cfRule type="cellIs" dxfId="38" priority="177" stopIfTrue="1" operator="equal">
      <formula>"III"</formula>
    </cfRule>
    <cfRule type="cellIs" dxfId="37" priority="178" stopIfTrue="1" operator="equal">
      <formula>"II"</formula>
    </cfRule>
    <cfRule type="cellIs" dxfId="36" priority="179" stopIfTrue="1" operator="equal">
      <formula>"I"</formula>
    </cfRule>
  </conditionalFormatting>
  <conditionalFormatting sqref="U134:U163">
    <cfRule type="cellIs" dxfId="35" priority="174" stopIfTrue="1" operator="equal">
      <formula>"No Aceptable"</formula>
    </cfRule>
    <cfRule type="cellIs" dxfId="34" priority="175" stopIfTrue="1" operator="equal">
      <formula>"Aceptable"</formula>
    </cfRule>
  </conditionalFormatting>
  <conditionalFormatting sqref="U134:U163">
    <cfRule type="cellIs" dxfId="33" priority="173" stopIfTrue="1" operator="equal">
      <formula>"No Aceptable o Aceptable Con Control Especifico"</formula>
    </cfRule>
  </conditionalFormatting>
  <conditionalFormatting sqref="U134:U163">
    <cfRule type="containsText" dxfId="32" priority="172" stopIfTrue="1" operator="containsText" text="Mejorable">
      <formula>NOT(ISERROR(SEARCH("Mejorable",U134)))</formula>
    </cfRule>
  </conditionalFormatting>
  <conditionalFormatting sqref="P225">
    <cfRule type="cellIs" priority="144" stopIfTrue="1" operator="equal">
      <formula>"10, 25, 50, 100"</formula>
    </cfRule>
  </conditionalFormatting>
  <conditionalFormatting sqref="T225">
    <cfRule type="cellIs" dxfId="31" priority="140" stopIfTrue="1" operator="equal">
      <formula>"IV"</formula>
    </cfRule>
    <cfRule type="cellIs" dxfId="30" priority="141" stopIfTrue="1" operator="equal">
      <formula>"III"</formula>
    </cfRule>
    <cfRule type="cellIs" dxfId="29" priority="142" stopIfTrue="1" operator="equal">
      <formula>"II"</formula>
    </cfRule>
    <cfRule type="cellIs" dxfId="28" priority="143" stopIfTrue="1" operator="equal">
      <formula>"I"</formula>
    </cfRule>
  </conditionalFormatting>
  <conditionalFormatting sqref="U225">
    <cfRule type="cellIs" dxfId="27" priority="138" stopIfTrue="1" operator="equal">
      <formula>"No Aceptable"</formula>
    </cfRule>
    <cfRule type="cellIs" dxfId="26" priority="139" stopIfTrue="1" operator="equal">
      <formula>"Aceptable"</formula>
    </cfRule>
  </conditionalFormatting>
  <conditionalFormatting sqref="U225">
    <cfRule type="cellIs" dxfId="25" priority="137" stopIfTrue="1" operator="equal">
      <formula>"No Aceptable o Aceptable Con Control Especifico"</formula>
    </cfRule>
  </conditionalFormatting>
  <conditionalFormatting sqref="U225">
    <cfRule type="containsText" dxfId="24" priority="136" stopIfTrue="1" operator="containsText" text="Mejorable">
      <formula>NOT(ISERROR(SEARCH("Mejorable",U225)))</formula>
    </cfRule>
  </conditionalFormatting>
  <conditionalFormatting sqref="P164:P193">
    <cfRule type="cellIs" priority="99" stopIfTrue="1" operator="equal">
      <formula>"10, 25, 50, 100"</formula>
    </cfRule>
  </conditionalFormatting>
  <conditionalFormatting sqref="T164:T193">
    <cfRule type="cellIs" dxfId="23" priority="95" stopIfTrue="1" operator="equal">
      <formula>"IV"</formula>
    </cfRule>
    <cfRule type="cellIs" dxfId="22" priority="96" stopIfTrue="1" operator="equal">
      <formula>"III"</formula>
    </cfRule>
    <cfRule type="cellIs" dxfId="21" priority="97" stopIfTrue="1" operator="equal">
      <formula>"II"</formula>
    </cfRule>
    <cfRule type="cellIs" dxfId="20" priority="98" stopIfTrue="1" operator="equal">
      <formula>"I"</formula>
    </cfRule>
  </conditionalFormatting>
  <conditionalFormatting sqref="U164:U193">
    <cfRule type="cellIs" dxfId="19" priority="93" stopIfTrue="1" operator="equal">
      <formula>"No Aceptable"</formula>
    </cfRule>
    <cfRule type="cellIs" dxfId="18" priority="94" stopIfTrue="1" operator="equal">
      <formula>"Aceptable"</formula>
    </cfRule>
  </conditionalFormatting>
  <conditionalFormatting sqref="U164:U193">
    <cfRule type="cellIs" dxfId="17" priority="92" stopIfTrue="1" operator="equal">
      <formula>"No Aceptable o Aceptable Con Control Especifico"</formula>
    </cfRule>
  </conditionalFormatting>
  <conditionalFormatting sqref="U164:U193">
    <cfRule type="containsText" dxfId="16" priority="91" stopIfTrue="1" operator="containsText" text="Mejorable">
      <formula>NOT(ISERROR(SEARCH("Mejorable",U164)))</formula>
    </cfRule>
  </conditionalFormatting>
  <conditionalFormatting sqref="P195:P224">
    <cfRule type="cellIs" priority="27" stopIfTrue="1" operator="equal">
      <formula>"10, 25, 50, 100"</formula>
    </cfRule>
  </conditionalFormatting>
  <conditionalFormatting sqref="T195:T224">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195:U224">
    <cfRule type="cellIs" dxfId="11" priority="21" stopIfTrue="1" operator="equal">
      <formula>"No Aceptable"</formula>
    </cfRule>
    <cfRule type="cellIs" dxfId="10" priority="22" stopIfTrue="1" operator="equal">
      <formula>"Aceptable"</formula>
    </cfRule>
  </conditionalFormatting>
  <conditionalFormatting sqref="U195:U224">
    <cfRule type="cellIs" dxfId="9" priority="20" stopIfTrue="1" operator="equal">
      <formula>"No Aceptable o Aceptable Con Control Especifico"</formula>
    </cfRule>
  </conditionalFormatting>
  <conditionalFormatting sqref="U195:U224">
    <cfRule type="containsText" dxfId="8" priority="19" stopIfTrue="1" operator="containsText" text="Mejorable">
      <formula>NOT(ISERROR(SEARCH("Mejorable",U195)))</formula>
    </cfRule>
  </conditionalFormatting>
  <conditionalFormatting sqref="P194">
    <cfRule type="cellIs" priority="72" stopIfTrue="1" operator="equal">
      <formula>"10, 25, 50, 100"</formula>
    </cfRule>
  </conditionalFormatting>
  <conditionalFormatting sqref="T194">
    <cfRule type="cellIs" dxfId="7" priority="68" stopIfTrue="1" operator="equal">
      <formula>"IV"</formula>
    </cfRule>
    <cfRule type="cellIs" dxfId="6" priority="69" stopIfTrue="1" operator="equal">
      <formula>"III"</formula>
    </cfRule>
    <cfRule type="cellIs" dxfId="5" priority="70" stopIfTrue="1" operator="equal">
      <formula>"II"</formula>
    </cfRule>
    <cfRule type="cellIs" dxfId="4" priority="71" stopIfTrue="1" operator="equal">
      <formula>"I"</formula>
    </cfRule>
  </conditionalFormatting>
  <conditionalFormatting sqref="U194">
    <cfRule type="cellIs" dxfId="3" priority="66" stopIfTrue="1" operator="equal">
      <formula>"No Aceptable"</formula>
    </cfRule>
    <cfRule type="cellIs" dxfId="2" priority="67" stopIfTrue="1" operator="equal">
      <formula>"Aceptable"</formula>
    </cfRule>
  </conditionalFormatting>
  <conditionalFormatting sqref="U194">
    <cfRule type="cellIs" dxfId="1" priority="65" stopIfTrue="1" operator="equal">
      <formula>"No Aceptable o Aceptable Con Control Especifico"</formula>
    </cfRule>
  </conditionalFormatting>
  <conditionalFormatting sqref="U194">
    <cfRule type="containsText" dxfId="0" priority="64" stopIfTrue="1" operator="containsText" text="Mejorable">
      <formula>NOT(ISERROR(SEARCH("Mejorable",U194)))</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25">
      <formula1>10</formula1>
      <formula2>100</formula2>
    </dataValidation>
    <dataValidation type="whole" allowBlank="1" showInputMessage="1" showErrorMessage="1" prompt="1 Esporadica (EE)_x000a_2 Ocasional (EO)_x000a_3 Frecuente (EF)_x000a_4 continua (EC)" sqref="O11:O225">
      <formula1>1</formula1>
      <formula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H101:H103 H194 H225:I225</xm:sqref>
        </x14:dataValidation>
        <x14:dataValidation type="list" allowBlank="1" showInputMessage="1" showErrorMessage="1">
          <x14:formula1>
            <xm:f>FUNCIONES!$A$2:$A$82</xm:f>
          </x14:formula1>
          <xm:sqref>E225</xm:sqref>
        </x14:dataValidation>
        <x14:dataValidation type="list" allowBlank="1" showInputMessage="1" showErrorMessage="1">
          <x14:formula1>
            <xm:f>[2]Hoja2!#REF!</xm:f>
          </x14:formula1>
          <xm:sqref>E11 E41 E71 E104 E134 E164</xm:sqref>
        </x14:dataValidation>
        <x14:dataValidation type="list" allowBlank="1" showInputMessage="1" showErrorMessage="1">
          <x14:formula1>
            <xm:f>[2]Hoja1!#REF!</xm:f>
          </x14:formula1>
          <xm:sqref>H11:H100 H104:H193 H195:H224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14" zoomScale="80" zoomScaleNormal="80" workbookViewId="0">
      <selection activeCell="C421" sqref="C421"/>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6" t="s">
        <v>92</v>
      </c>
      <c r="B1" s="36" t="s">
        <v>93</v>
      </c>
      <c r="C1" s="36" t="s">
        <v>2</v>
      </c>
      <c r="D1" s="36" t="s">
        <v>94</v>
      </c>
      <c r="E1" s="36" t="s">
        <v>95</v>
      </c>
      <c r="F1" s="36" t="s">
        <v>96</v>
      </c>
      <c r="G1" s="36" t="s">
        <v>97</v>
      </c>
    </row>
    <row r="2" spans="1:7" s="35" customFormat="1" ht="47.25" customHeight="1">
      <c r="A2" s="38" t="s">
        <v>98</v>
      </c>
      <c r="B2" s="38" t="s">
        <v>99</v>
      </c>
      <c r="C2" s="38" t="s">
        <v>100</v>
      </c>
      <c r="D2" s="38" t="s">
        <v>32</v>
      </c>
      <c r="E2" s="38" t="s">
        <v>32</v>
      </c>
      <c r="F2" s="38" t="s">
        <v>101</v>
      </c>
      <c r="G2" s="38" t="s">
        <v>102</v>
      </c>
    </row>
    <row r="3" spans="1:7" s="35" customFormat="1" ht="45">
      <c r="A3" s="38" t="s">
        <v>79</v>
      </c>
      <c r="B3" s="38" t="s">
        <v>103</v>
      </c>
      <c r="C3" s="38" t="s">
        <v>104</v>
      </c>
      <c r="D3" s="38" t="s">
        <v>32</v>
      </c>
      <c r="E3" s="38" t="s">
        <v>32</v>
      </c>
      <c r="F3" s="38" t="s">
        <v>101</v>
      </c>
      <c r="G3" s="38" t="s">
        <v>102</v>
      </c>
    </row>
    <row r="4" spans="1:7" s="35" customFormat="1" ht="45">
      <c r="A4" s="38" t="s">
        <v>105</v>
      </c>
      <c r="B4" s="38" t="s">
        <v>105</v>
      </c>
      <c r="C4" s="38" t="s">
        <v>106</v>
      </c>
      <c r="D4" s="38" t="s">
        <v>32</v>
      </c>
      <c r="E4" s="38" t="s">
        <v>32</v>
      </c>
      <c r="F4" s="38" t="s">
        <v>107</v>
      </c>
      <c r="G4" s="38" t="s">
        <v>102</v>
      </c>
    </row>
    <row r="5" spans="1:7" s="35" customFormat="1" ht="75">
      <c r="A5" s="38" t="s">
        <v>108</v>
      </c>
      <c r="B5" s="38" t="s">
        <v>109</v>
      </c>
      <c r="C5" s="38" t="s">
        <v>110</v>
      </c>
      <c r="D5" s="38" t="s">
        <v>43</v>
      </c>
      <c r="E5" s="38" t="s">
        <v>111</v>
      </c>
      <c r="F5" s="38" t="s">
        <v>112</v>
      </c>
      <c r="G5" s="38" t="s">
        <v>102</v>
      </c>
    </row>
    <row r="6" spans="1:7" s="35" customFormat="1" ht="30">
      <c r="A6" s="38" t="s">
        <v>113</v>
      </c>
      <c r="B6" s="38" t="s">
        <v>108</v>
      </c>
      <c r="C6" s="38" t="s">
        <v>114</v>
      </c>
      <c r="D6" s="38" t="s">
        <v>32</v>
      </c>
      <c r="E6" s="38" t="s">
        <v>115</v>
      </c>
      <c r="F6" s="38" t="s">
        <v>112</v>
      </c>
      <c r="G6" s="38" t="s">
        <v>116</v>
      </c>
    </row>
    <row r="7" spans="1:7" s="35" customFormat="1" ht="75">
      <c r="A7" s="38" t="s">
        <v>117</v>
      </c>
      <c r="B7" s="38" t="s">
        <v>117</v>
      </c>
      <c r="C7" s="38" t="s">
        <v>118</v>
      </c>
      <c r="D7" s="38" t="s">
        <v>43</v>
      </c>
      <c r="E7" s="38" t="s">
        <v>119</v>
      </c>
      <c r="F7" s="38" t="s">
        <v>118</v>
      </c>
      <c r="G7" s="38" t="s">
        <v>102</v>
      </c>
    </row>
    <row r="8" spans="1:7" s="35" customFormat="1" ht="75">
      <c r="A8" s="38" t="s">
        <v>120</v>
      </c>
      <c r="B8" s="38" t="s">
        <v>120</v>
      </c>
      <c r="C8" s="38" t="s">
        <v>121</v>
      </c>
      <c r="D8" s="38" t="s">
        <v>43</v>
      </c>
      <c r="E8" s="38" t="s">
        <v>111</v>
      </c>
      <c r="F8" s="38" t="s">
        <v>112</v>
      </c>
      <c r="G8" s="38" t="s">
        <v>102</v>
      </c>
    </row>
    <row r="9" spans="1:7" s="35" customFormat="1" ht="30">
      <c r="A9" s="38" t="s">
        <v>122</v>
      </c>
      <c r="B9" s="38" t="s">
        <v>120</v>
      </c>
      <c r="C9" s="38" t="s">
        <v>121</v>
      </c>
      <c r="D9" s="38" t="s">
        <v>32</v>
      </c>
      <c r="E9" s="38" t="s">
        <v>115</v>
      </c>
      <c r="F9" s="38" t="s">
        <v>112</v>
      </c>
      <c r="G9" s="38" t="s">
        <v>116</v>
      </c>
    </row>
    <row r="10" spans="1:7" s="35" customFormat="1">
      <c r="A10" s="38" t="s">
        <v>126</v>
      </c>
      <c r="B10" s="38" t="s">
        <v>126</v>
      </c>
      <c r="C10" s="38" t="s">
        <v>127</v>
      </c>
      <c r="D10" s="38" t="s">
        <v>128</v>
      </c>
      <c r="E10" s="38" t="s">
        <v>128</v>
      </c>
      <c r="F10" s="38" t="s">
        <v>128</v>
      </c>
      <c r="G10" s="38" t="s">
        <v>128</v>
      </c>
    </row>
    <row r="11" spans="1:7" s="35" customFormat="1" ht="75">
      <c r="A11" s="38" t="s">
        <v>151</v>
      </c>
      <c r="B11" s="38" t="s">
        <v>152</v>
      </c>
      <c r="C11" s="38" t="s">
        <v>153</v>
      </c>
      <c r="D11" s="38" t="s">
        <v>43</v>
      </c>
      <c r="E11" s="38" t="s">
        <v>32</v>
      </c>
      <c r="F11" s="38" t="s">
        <v>154</v>
      </c>
      <c r="G11" s="38" t="s">
        <v>32</v>
      </c>
    </row>
    <row r="12" spans="1:7" s="35" customFormat="1" ht="75">
      <c r="A12" s="38" t="s">
        <v>155</v>
      </c>
      <c r="B12" s="38" t="s">
        <v>156</v>
      </c>
      <c r="C12" s="38" t="s">
        <v>157</v>
      </c>
      <c r="D12" s="38" t="s">
        <v>43</v>
      </c>
      <c r="E12" s="38" t="s">
        <v>32</v>
      </c>
      <c r="F12" s="38" t="s">
        <v>154</v>
      </c>
      <c r="G12" s="38" t="s">
        <v>32</v>
      </c>
    </row>
    <row r="13" spans="1:7" s="35" customFormat="1" ht="30">
      <c r="A13" s="38" t="s">
        <v>158</v>
      </c>
      <c r="B13" s="38" t="s">
        <v>159</v>
      </c>
      <c r="C13" s="38" t="s">
        <v>160</v>
      </c>
      <c r="D13" s="38" t="s">
        <v>32</v>
      </c>
      <c r="E13" s="38" t="s">
        <v>32</v>
      </c>
      <c r="F13" s="38" t="s">
        <v>154</v>
      </c>
      <c r="G13" s="38" t="s">
        <v>32</v>
      </c>
    </row>
    <row r="14" spans="1:7" s="35" customFormat="1" ht="75">
      <c r="A14" s="38" t="s">
        <v>161</v>
      </c>
      <c r="B14" s="38" t="s">
        <v>162</v>
      </c>
      <c r="C14" s="38" t="s">
        <v>163</v>
      </c>
      <c r="D14" s="38" t="s">
        <v>43</v>
      </c>
      <c r="E14" s="38" t="s">
        <v>32</v>
      </c>
      <c r="F14" s="38" t="s">
        <v>71</v>
      </c>
      <c r="G14" s="38" t="s">
        <v>32</v>
      </c>
    </row>
    <row r="15" spans="1:7" s="35" customFormat="1" ht="75">
      <c r="A15" s="38" t="s">
        <v>67</v>
      </c>
      <c r="B15" s="38" t="s">
        <v>68</v>
      </c>
      <c r="C15" s="38" t="s">
        <v>69</v>
      </c>
      <c r="D15" s="38" t="s">
        <v>43</v>
      </c>
      <c r="E15" s="38" t="s">
        <v>70</v>
      </c>
      <c r="F15" s="38" t="s">
        <v>71</v>
      </c>
      <c r="G15" s="38" t="s">
        <v>32</v>
      </c>
    </row>
    <row r="16" spans="1:7" s="35" customFormat="1" ht="75">
      <c r="A16" s="38" t="s">
        <v>164</v>
      </c>
      <c r="B16" s="38" t="s">
        <v>165</v>
      </c>
      <c r="C16" s="38" t="s">
        <v>166</v>
      </c>
      <c r="D16" s="38" t="s">
        <v>43</v>
      </c>
      <c r="E16" s="38" t="s">
        <v>167</v>
      </c>
      <c r="F16" s="38" t="s">
        <v>168</v>
      </c>
      <c r="G16" s="38" t="s">
        <v>169</v>
      </c>
    </row>
    <row r="17" spans="1:7" s="35" customFormat="1" ht="75">
      <c r="A17" s="38" t="s">
        <v>170</v>
      </c>
      <c r="B17" s="38" t="s">
        <v>171</v>
      </c>
      <c r="C17" s="38" t="s">
        <v>172</v>
      </c>
      <c r="D17" s="38" t="s">
        <v>43</v>
      </c>
      <c r="E17" s="38" t="s">
        <v>30</v>
      </c>
      <c r="F17" s="38" t="s">
        <v>173</v>
      </c>
      <c r="G17" s="38" t="s">
        <v>32</v>
      </c>
    </row>
    <row r="18" spans="1:7" s="35" customFormat="1" ht="75">
      <c r="A18" s="38" t="s">
        <v>174</v>
      </c>
      <c r="B18" s="38" t="s">
        <v>171</v>
      </c>
      <c r="C18" s="38" t="s">
        <v>175</v>
      </c>
      <c r="D18" s="38" t="s">
        <v>43</v>
      </c>
      <c r="E18" s="38" t="s">
        <v>176</v>
      </c>
      <c r="F18" s="38" t="s">
        <v>175</v>
      </c>
      <c r="G18" s="38" t="s">
        <v>32</v>
      </c>
    </row>
    <row r="19" spans="1:7" s="35" customFormat="1" ht="75">
      <c r="A19" s="38" t="s">
        <v>177</v>
      </c>
      <c r="B19" s="38" t="s">
        <v>165</v>
      </c>
      <c r="C19" s="38" t="s">
        <v>178</v>
      </c>
      <c r="D19" s="38" t="s">
        <v>43</v>
      </c>
      <c r="E19" s="38" t="s">
        <v>167</v>
      </c>
      <c r="F19" s="38" t="s">
        <v>179</v>
      </c>
      <c r="G19" s="38" t="s">
        <v>32</v>
      </c>
    </row>
    <row r="20" spans="1:7" s="35" customFormat="1" ht="75">
      <c r="A20" s="38" t="s">
        <v>244</v>
      </c>
      <c r="B20" s="38" t="s">
        <v>245</v>
      </c>
      <c r="C20" s="38" t="s">
        <v>246</v>
      </c>
      <c r="D20" s="38" t="s">
        <v>43</v>
      </c>
      <c r="E20" s="38" t="s">
        <v>247</v>
      </c>
      <c r="F20" s="38" t="s">
        <v>248</v>
      </c>
      <c r="G20" s="38" t="s">
        <v>249</v>
      </c>
    </row>
    <row r="21" spans="1:7" s="35" customFormat="1" ht="75">
      <c r="A21" s="38" t="s">
        <v>250</v>
      </c>
      <c r="B21" s="38" t="s">
        <v>251</v>
      </c>
      <c r="C21" s="38" t="s">
        <v>252</v>
      </c>
      <c r="D21" s="38" t="s">
        <v>43</v>
      </c>
      <c r="E21" s="38" t="s">
        <v>253</v>
      </c>
      <c r="F21" s="38" t="s">
        <v>254</v>
      </c>
      <c r="G21" s="38" t="s">
        <v>255</v>
      </c>
    </row>
    <row r="22" spans="1:7" s="35" customFormat="1" ht="75">
      <c r="A22" s="38" t="s">
        <v>256</v>
      </c>
      <c r="B22" s="38" t="s">
        <v>251</v>
      </c>
      <c r="C22" s="38" t="s">
        <v>257</v>
      </c>
      <c r="D22" s="38" t="s">
        <v>43</v>
      </c>
      <c r="E22" s="38" t="s">
        <v>253</v>
      </c>
      <c r="F22" s="38" t="s">
        <v>65</v>
      </c>
      <c r="G22" s="38" t="s">
        <v>255</v>
      </c>
    </row>
    <row r="23" spans="1:7" s="35" customFormat="1" ht="75">
      <c r="A23" s="38" t="s">
        <v>258</v>
      </c>
      <c r="B23" s="38" t="s">
        <v>259</v>
      </c>
      <c r="C23" s="38" t="s">
        <v>260</v>
      </c>
      <c r="D23" s="38" t="s">
        <v>43</v>
      </c>
      <c r="E23" s="38" t="s">
        <v>261</v>
      </c>
      <c r="F23" s="38" t="s">
        <v>262</v>
      </c>
      <c r="G23" s="38" t="s">
        <v>255</v>
      </c>
    </row>
    <row r="24" spans="1:7" s="35" customFormat="1" ht="75">
      <c r="A24" s="38" t="s">
        <v>263</v>
      </c>
      <c r="B24" s="38" t="s">
        <v>264</v>
      </c>
      <c r="C24" s="38" t="s">
        <v>265</v>
      </c>
      <c r="D24" s="38" t="s">
        <v>43</v>
      </c>
      <c r="E24" s="38" t="s">
        <v>266</v>
      </c>
      <c r="F24" s="38" t="s">
        <v>267</v>
      </c>
      <c r="G24" s="38" t="s">
        <v>268</v>
      </c>
    </row>
    <row r="25" spans="1:7" s="35" customFormat="1" ht="75">
      <c r="A25" s="38" t="s">
        <v>269</v>
      </c>
      <c r="B25" s="38" t="s">
        <v>270</v>
      </c>
      <c r="C25" s="38" t="s">
        <v>271</v>
      </c>
      <c r="D25" s="38" t="s">
        <v>43</v>
      </c>
      <c r="E25" s="38" t="s">
        <v>272</v>
      </c>
      <c r="F25" s="38" t="s">
        <v>262</v>
      </c>
      <c r="G25" s="38" t="s">
        <v>273</v>
      </c>
    </row>
    <row r="26" spans="1:7" s="35" customFormat="1" ht="75">
      <c r="A26" s="38" t="s">
        <v>274</v>
      </c>
      <c r="B26" s="38" t="s">
        <v>275</v>
      </c>
      <c r="C26" s="38" t="s">
        <v>276</v>
      </c>
      <c r="D26" s="38" t="s">
        <v>43</v>
      </c>
      <c r="E26" s="38" t="s">
        <v>272</v>
      </c>
      <c r="F26" s="38" t="s">
        <v>262</v>
      </c>
      <c r="G26" s="38" t="s">
        <v>277</v>
      </c>
    </row>
    <row r="27" spans="1:7" s="35" customFormat="1" ht="30">
      <c r="A27" s="38" t="s">
        <v>72</v>
      </c>
      <c r="B27" s="38" t="s">
        <v>73</v>
      </c>
      <c r="C27" s="38" t="s">
        <v>74</v>
      </c>
      <c r="D27" s="38" t="s">
        <v>32</v>
      </c>
      <c r="E27" s="38" t="s">
        <v>33</v>
      </c>
      <c r="F27" s="38" t="s">
        <v>75</v>
      </c>
      <c r="G27" s="38" t="s">
        <v>32</v>
      </c>
    </row>
    <row r="28" spans="1:7" s="35" customFormat="1" ht="30">
      <c r="A28" s="38" t="s">
        <v>448</v>
      </c>
      <c r="B28" s="38" t="s">
        <v>449</v>
      </c>
      <c r="C28" s="38" t="s">
        <v>450</v>
      </c>
      <c r="D28" s="38" t="s">
        <v>32</v>
      </c>
      <c r="E28" s="38" t="s">
        <v>33</v>
      </c>
      <c r="F28" s="38" t="s">
        <v>75</v>
      </c>
      <c r="G28" s="38" t="s">
        <v>451</v>
      </c>
    </row>
    <row r="29" spans="1:7" s="35" customFormat="1">
      <c r="A29" s="38" t="s">
        <v>76</v>
      </c>
      <c r="B29" s="38" t="s">
        <v>77</v>
      </c>
      <c r="C29" s="38" t="s">
        <v>78</v>
      </c>
      <c r="D29" s="38" t="s">
        <v>32</v>
      </c>
      <c r="E29" s="38" t="s">
        <v>33</v>
      </c>
      <c r="F29" s="38" t="s">
        <v>75</v>
      </c>
      <c r="G29" s="38" t="s">
        <v>32</v>
      </c>
    </row>
    <row r="30" spans="1:7" s="35" customFormat="1" ht="30">
      <c r="A30" s="38" t="s">
        <v>452</v>
      </c>
      <c r="B30" s="38" t="s">
        <v>453</v>
      </c>
      <c r="C30" s="38" t="s">
        <v>454</v>
      </c>
      <c r="D30" s="38" t="s">
        <v>32</v>
      </c>
      <c r="E30" s="38" t="s">
        <v>32</v>
      </c>
      <c r="F30" s="38" t="s">
        <v>75</v>
      </c>
      <c r="G30" s="38" t="s">
        <v>32</v>
      </c>
    </row>
    <row r="31" spans="1:7" s="35" customFormat="1" ht="30">
      <c r="A31" s="38" t="s">
        <v>88</v>
      </c>
      <c r="B31" s="38" t="s">
        <v>89</v>
      </c>
      <c r="C31" s="38" t="s">
        <v>90</v>
      </c>
      <c r="D31" s="38" t="s">
        <v>32</v>
      </c>
      <c r="E31" s="38" t="s">
        <v>33</v>
      </c>
      <c r="F31" s="38" t="s">
        <v>91</v>
      </c>
      <c r="G31" s="38" t="s">
        <v>32</v>
      </c>
    </row>
    <row r="32" spans="1:7" s="35" customFormat="1" ht="30">
      <c r="A32" s="38" t="s">
        <v>455</v>
      </c>
      <c r="B32" s="38" t="s">
        <v>456</v>
      </c>
      <c r="C32" s="38" t="s">
        <v>454</v>
      </c>
      <c r="D32" s="38" t="s">
        <v>32</v>
      </c>
      <c r="E32" s="38" t="s">
        <v>33</v>
      </c>
      <c r="F32" s="38" t="s">
        <v>75</v>
      </c>
      <c r="G32" s="38" t="s">
        <v>32</v>
      </c>
    </row>
    <row r="33" spans="1:7" s="35" customFormat="1" ht="75">
      <c r="A33" s="38" t="s">
        <v>40</v>
      </c>
      <c r="B33" s="38" t="s">
        <v>41</v>
      </c>
      <c r="C33" s="38" t="s">
        <v>42</v>
      </c>
      <c r="D33" s="38" t="s">
        <v>43</v>
      </c>
      <c r="E33" s="38" t="s">
        <v>44</v>
      </c>
      <c r="F33" s="38" t="s">
        <v>45</v>
      </c>
      <c r="G33" s="38" t="s">
        <v>46</v>
      </c>
    </row>
    <row r="34" spans="1:7" s="35" customFormat="1" ht="60">
      <c r="A34" s="38" t="s">
        <v>47</v>
      </c>
      <c r="B34" s="38" t="s">
        <v>48</v>
      </c>
      <c r="C34" s="38" t="s">
        <v>49</v>
      </c>
      <c r="D34" s="38" t="s">
        <v>32</v>
      </c>
      <c r="E34" s="38" t="s">
        <v>50</v>
      </c>
      <c r="F34" s="38" t="s">
        <v>51</v>
      </c>
      <c r="G34" s="38" t="s">
        <v>46</v>
      </c>
    </row>
    <row r="35" spans="1:7" s="35" customFormat="1" ht="30">
      <c r="A35" s="38" t="s">
        <v>483</v>
      </c>
      <c r="B35" s="38" t="s">
        <v>484</v>
      </c>
      <c r="C35" s="38" t="s">
        <v>49</v>
      </c>
      <c r="D35" s="38" t="s">
        <v>32</v>
      </c>
      <c r="E35" s="38" t="s">
        <v>32</v>
      </c>
      <c r="F35" s="38" t="s">
        <v>485</v>
      </c>
      <c r="G35" s="38" t="s">
        <v>46</v>
      </c>
    </row>
    <row r="36" spans="1:7" s="35" customFormat="1" ht="75">
      <c r="A36" s="38" t="s">
        <v>486</v>
      </c>
      <c r="B36" s="38" t="s">
        <v>487</v>
      </c>
      <c r="C36" s="38" t="s">
        <v>488</v>
      </c>
      <c r="D36" s="38" t="s">
        <v>43</v>
      </c>
      <c r="E36" s="38" t="s">
        <v>44</v>
      </c>
      <c r="F36" s="38" t="s">
        <v>489</v>
      </c>
      <c r="G36" s="38" t="s">
        <v>490</v>
      </c>
    </row>
    <row r="37" spans="1:7" s="35" customFormat="1" ht="75">
      <c r="A37" s="38" t="s">
        <v>1187</v>
      </c>
      <c r="B37" s="38" t="s">
        <v>52</v>
      </c>
      <c r="C37" s="38" t="s">
        <v>53</v>
      </c>
      <c r="D37" s="38" t="s">
        <v>43</v>
      </c>
      <c r="E37" s="38" t="s">
        <v>54</v>
      </c>
      <c r="F37" s="38" t="s">
        <v>55</v>
      </c>
      <c r="G37" s="38" t="s">
        <v>56</v>
      </c>
    </row>
    <row r="38" spans="1:7" s="35" customFormat="1" ht="75">
      <c r="A38" s="38" t="s">
        <v>566</v>
      </c>
      <c r="B38" s="38" t="s">
        <v>567</v>
      </c>
      <c r="C38" s="38" t="s">
        <v>568</v>
      </c>
      <c r="D38" s="38" t="s">
        <v>43</v>
      </c>
      <c r="E38" s="38" t="s">
        <v>569</v>
      </c>
      <c r="F38" s="38" t="s">
        <v>55</v>
      </c>
      <c r="G38" s="38" t="s">
        <v>570</v>
      </c>
    </row>
    <row r="39" spans="1:7" s="35" customFormat="1" ht="75">
      <c r="A39" s="38" t="s">
        <v>571</v>
      </c>
      <c r="B39" s="38" t="s">
        <v>572</v>
      </c>
      <c r="C39" s="38" t="s">
        <v>573</v>
      </c>
      <c r="D39" s="38" t="s">
        <v>43</v>
      </c>
      <c r="E39" s="38" t="s">
        <v>574</v>
      </c>
      <c r="F39" s="38" t="s">
        <v>55</v>
      </c>
      <c r="G39" s="38" t="s">
        <v>575</v>
      </c>
    </row>
    <row r="40" spans="1:7" s="35" customFormat="1" ht="75">
      <c r="A40" s="38" t="s">
        <v>576</v>
      </c>
      <c r="B40" s="38" t="s">
        <v>577</v>
      </c>
      <c r="C40" s="38" t="s">
        <v>578</v>
      </c>
      <c r="D40" s="38" t="s">
        <v>43</v>
      </c>
      <c r="E40" s="38" t="s">
        <v>579</v>
      </c>
      <c r="F40" s="38" t="s">
        <v>55</v>
      </c>
      <c r="G40" s="38" t="s">
        <v>580</v>
      </c>
    </row>
    <row r="41" spans="1:7" s="35" customFormat="1" ht="75">
      <c r="A41" s="38" t="s">
        <v>581</v>
      </c>
      <c r="B41" s="38" t="s">
        <v>567</v>
      </c>
      <c r="C41" s="38" t="s">
        <v>582</v>
      </c>
      <c r="D41" s="38" t="s">
        <v>43</v>
      </c>
      <c r="E41" s="38" t="s">
        <v>583</v>
      </c>
      <c r="F41" s="38" t="s">
        <v>55</v>
      </c>
      <c r="G41" s="38" t="s">
        <v>32</v>
      </c>
    </row>
    <row r="42" spans="1:7" s="35" customFormat="1" ht="75">
      <c r="A42" s="38" t="s">
        <v>584</v>
      </c>
      <c r="B42" s="38" t="s">
        <v>585</v>
      </c>
      <c r="C42" s="38" t="s">
        <v>586</v>
      </c>
      <c r="D42" s="38" t="s">
        <v>43</v>
      </c>
      <c r="E42" s="38" t="s">
        <v>32</v>
      </c>
      <c r="F42" s="38" t="s">
        <v>55</v>
      </c>
      <c r="G42" s="38" t="s">
        <v>587</v>
      </c>
    </row>
    <row r="43" spans="1:7" s="35" customFormat="1" ht="75">
      <c r="A43" s="38" t="s">
        <v>588</v>
      </c>
      <c r="B43" s="38" t="s">
        <v>589</v>
      </c>
      <c r="C43" s="38" t="s">
        <v>590</v>
      </c>
      <c r="D43" s="38" t="s">
        <v>43</v>
      </c>
      <c r="E43" s="38" t="s">
        <v>32</v>
      </c>
      <c r="F43" s="38" t="s">
        <v>55</v>
      </c>
      <c r="G43" s="38" t="s">
        <v>591</v>
      </c>
    </row>
    <row r="44" spans="1:7" s="35" customFormat="1" ht="75">
      <c r="A44" s="38" t="s">
        <v>592</v>
      </c>
      <c r="B44" s="38" t="s">
        <v>593</v>
      </c>
      <c r="C44" s="38" t="s">
        <v>594</v>
      </c>
      <c r="D44" s="38" t="s">
        <v>43</v>
      </c>
      <c r="E44" s="38" t="s">
        <v>32</v>
      </c>
      <c r="F44" s="38" t="s">
        <v>32</v>
      </c>
      <c r="G44" s="38" t="s">
        <v>32</v>
      </c>
    </row>
    <row r="45" spans="1:7" s="35" customFormat="1" ht="75">
      <c r="A45" s="38" t="s">
        <v>595</v>
      </c>
      <c r="B45" s="38" t="s">
        <v>596</v>
      </c>
      <c r="C45" s="38" t="s">
        <v>594</v>
      </c>
      <c r="D45" s="38" t="s">
        <v>43</v>
      </c>
      <c r="E45" s="38" t="s">
        <v>32</v>
      </c>
      <c r="F45" s="38" t="s">
        <v>55</v>
      </c>
      <c r="G45" s="38" t="s">
        <v>591</v>
      </c>
    </row>
    <row r="46" spans="1:7" s="35" customFormat="1" ht="45">
      <c r="A46" s="38" t="s">
        <v>597</v>
      </c>
      <c r="B46" s="38" t="s">
        <v>598</v>
      </c>
      <c r="C46" s="38" t="s">
        <v>599</v>
      </c>
      <c r="D46" s="38" t="s">
        <v>32</v>
      </c>
      <c r="E46" s="38" t="s">
        <v>32</v>
      </c>
      <c r="F46" s="38" t="s">
        <v>600</v>
      </c>
      <c r="G46" s="38" t="s">
        <v>601</v>
      </c>
    </row>
    <row r="47" spans="1:7" s="35" customFormat="1" ht="45">
      <c r="A47" s="38" t="s">
        <v>602</v>
      </c>
      <c r="B47" s="38" t="s">
        <v>603</v>
      </c>
      <c r="C47" s="38" t="s">
        <v>604</v>
      </c>
      <c r="D47" s="38" t="s">
        <v>32</v>
      </c>
      <c r="E47" s="38" t="s">
        <v>32</v>
      </c>
      <c r="F47" s="38" t="s">
        <v>605</v>
      </c>
      <c r="G47" s="38" t="s">
        <v>601</v>
      </c>
    </row>
    <row r="48" spans="1:7" s="35" customFormat="1" ht="75">
      <c r="A48" s="55" t="s">
        <v>1188</v>
      </c>
      <c r="B48" s="55" t="s">
        <v>1189</v>
      </c>
      <c r="C48" s="55" t="s">
        <v>1190</v>
      </c>
      <c r="D48" s="55" t="s">
        <v>43</v>
      </c>
      <c r="E48" s="55" t="s">
        <v>609</v>
      </c>
      <c r="F48" s="55" t="s">
        <v>1191</v>
      </c>
      <c r="G48" s="55" t="s">
        <v>1192</v>
      </c>
    </row>
    <row r="49" spans="1:9" s="35" customFormat="1" ht="75">
      <c r="A49" s="38" t="s">
        <v>606</v>
      </c>
      <c r="B49" s="38" t="s">
        <v>607</v>
      </c>
      <c r="C49" s="38" t="s">
        <v>608</v>
      </c>
      <c r="D49" s="38" t="s">
        <v>43</v>
      </c>
      <c r="E49" s="38" t="s">
        <v>609</v>
      </c>
      <c r="F49" s="38" t="s">
        <v>610</v>
      </c>
      <c r="G49" s="38" t="s">
        <v>611</v>
      </c>
    </row>
    <row r="50" spans="1:9" s="35" customFormat="1" ht="75">
      <c r="A50" s="38" t="s">
        <v>612</v>
      </c>
      <c r="B50" s="38" t="s">
        <v>613</v>
      </c>
      <c r="C50" s="38" t="s">
        <v>614</v>
      </c>
      <c r="D50" s="38" t="s">
        <v>43</v>
      </c>
      <c r="E50" s="38" t="s">
        <v>609</v>
      </c>
      <c r="F50" s="38" t="s">
        <v>615</v>
      </c>
      <c r="G50" s="38" t="s">
        <v>616</v>
      </c>
    </row>
    <row r="51" spans="1:9" s="35" customFormat="1" ht="75">
      <c r="A51" s="38" t="s">
        <v>57</v>
      </c>
      <c r="B51" s="38" t="s">
        <v>58</v>
      </c>
      <c r="C51" s="38" t="s">
        <v>59</v>
      </c>
      <c r="D51" s="38" t="s">
        <v>43</v>
      </c>
      <c r="E51" s="38" t="s">
        <v>60</v>
      </c>
      <c r="F51" s="38" t="s">
        <v>61</v>
      </c>
      <c r="G51" s="38" t="s">
        <v>32</v>
      </c>
    </row>
    <row r="52" spans="1:9" s="35" customFormat="1" ht="75">
      <c r="A52" s="38" t="s">
        <v>320</v>
      </c>
      <c r="B52" s="38" t="s">
        <v>617</v>
      </c>
      <c r="C52" s="38" t="s">
        <v>618</v>
      </c>
      <c r="D52" s="38" t="s">
        <v>43</v>
      </c>
      <c r="E52" s="38" t="s">
        <v>619</v>
      </c>
      <c r="F52" s="38" t="s">
        <v>55</v>
      </c>
      <c r="G52" s="38" t="s">
        <v>620</v>
      </c>
    </row>
    <row r="53" spans="1:9" s="35" customFormat="1" ht="45">
      <c r="A53" s="38" t="s">
        <v>621</v>
      </c>
      <c r="B53" s="38" t="s">
        <v>622</v>
      </c>
      <c r="C53" s="38" t="s">
        <v>623</v>
      </c>
      <c r="D53" s="38" t="s">
        <v>32</v>
      </c>
      <c r="E53" s="38" t="s">
        <v>32</v>
      </c>
      <c r="F53" s="38" t="s">
        <v>55</v>
      </c>
      <c r="G53" s="38" t="s">
        <v>32</v>
      </c>
    </row>
    <row r="54" spans="1:9" s="35" customFormat="1" ht="75">
      <c r="A54" s="38" t="s">
        <v>624</v>
      </c>
      <c r="B54" s="38" t="s">
        <v>625</v>
      </c>
      <c r="C54" s="38" t="s">
        <v>626</v>
      </c>
      <c r="D54" s="38" t="s">
        <v>43</v>
      </c>
      <c r="E54" s="38" t="s">
        <v>627</v>
      </c>
      <c r="F54" s="38" t="s">
        <v>65</v>
      </c>
      <c r="G54" s="38" t="s">
        <v>628</v>
      </c>
    </row>
    <row r="55" spans="1:9" s="35" customFormat="1" ht="75">
      <c r="A55" s="38" t="s">
        <v>86</v>
      </c>
      <c r="B55" s="38" t="s">
        <v>35</v>
      </c>
      <c r="C55" s="38" t="s">
        <v>87</v>
      </c>
      <c r="D55" s="38" t="s">
        <v>43</v>
      </c>
      <c r="E55" s="38" t="s">
        <v>64</v>
      </c>
      <c r="F55" s="38" t="s">
        <v>65</v>
      </c>
      <c r="G55" s="38" t="s">
        <v>66</v>
      </c>
    </row>
    <row r="56" spans="1:9" s="35" customFormat="1" ht="75">
      <c r="A56" s="38" t="s">
        <v>629</v>
      </c>
      <c r="B56" s="38" t="s">
        <v>35</v>
      </c>
      <c r="C56" s="38" t="s">
        <v>87</v>
      </c>
      <c r="D56" s="38" t="s">
        <v>43</v>
      </c>
      <c r="E56" s="38" t="s">
        <v>64</v>
      </c>
      <c r="F56" s="38" t="s">
        <v>65</v>
      </c>
      <c r="G56" s="38" t="s">
        <v>66</v>
      </c>
    </row>
    <row r="57" spans="1:9" s="35" customFormat="1" ht="75">
      <c r="A57" s="38" t="s">
        <v>630</v>
      </c>
      <c r="B57" s="38" t="s">
        <v>35</v>
      </c>
      <c r="C57" s="38" t="s">
        <v>87</v>
      </c>
      <c r="D57" s="38" t="s">
        <v>43</v>
      </c>
      <c r="E57" s="38" t="s">
        <v>64</v>
      </c>
      <c r="F57" s="38" t="s">
        <v>65</v>
      </c>
      <c r="G57" s="38" t="s">
        <v>66</v>
      </c>
    </row>
    <row r="58" spans="1:9" s="35" customFormat="1" ht="75">
      <c r="A58" s="38" t="s">
        <v>631</v>
      </c>
      <c r="B58" s="38" t="s">
        <v>63</v>
      </c>
      <c r="C58" s="38" t="s">
        <v>34</v>
      </c>
      <c r="D58" s="38" t="s">
        <v>43</v>
      </c>
      <c r="E58" s="38" t="s">
        <v>64</v>
      </c>
      <c r="F58" s="38" t="s">
        <v>65</v>
      </c>
      <c r="G58" s="38" t="s">
        <v>66</v>
      </c>
    </row>
    <row r="59" spans="1:9" s="35" customFormat="1" ht="75">
      <c r="A59" s="38" t="s">
        <v>632</v>
      </c>
      <c r="B59" s="38" t="s">
        <v>63</v>
      </c>
      <c r="C59" s="38" t="s">
        <v>34</v>
      </c>
      <c r="D59" s="38" t="s">
        <v>43</v>
      </c>
      <c r="E59" s="38" t="s">
        <v>64</v>
      </c>
      <c r="F59" s="38" t="s">
        <v>65</v>
      </c>
      <c r="G59" s="38" t="s">
        <v>66</v>
      </c>
    </row>
    <row r="60" spans="1:9" s="35" customFormat="1" ht="75">
      <c r="A60" s="38" t="s">
        <v>633</v>
      </c>
      <c r="B60" s="38" t="s">
        <v>35</v>
      </c>
      <c r="C60" s="38" t="s">
        <v>87</v>
      </c>
      <c r="D60" s="38" t="s">
        <v>43</v>
      </c>
      <c r="E60" s="38" t="s">
        <v>64</v>
      </c>
      <c r="F60" s="38" t="s">
        <v>65</v>
      </c>
      <c r="G60" s="38" t="s">
        <v>66</v>
      </c>
    </row>
    <row r="61" spans="1:9" s="35" customFormat="1" ht="75">
      <c r="A61" s="38" t="s">
        <v>62</v>
      </c>
      <c r="B61" s="38" t="s">
        <v>63</v>
      </c>
      <c r="C61" s="38" t="s">
        <v>34</v>
      </c>
      <c r="D61" s="38" t="s">
        <v>43</v>
      </c>
      <c r="E61" s="38" t="s">
        <v>64</v>
      </c>
      <c r="F61" s="38" t="s">
        <v>65</v>
      </c>
      <c r="G61" s="38" t="s">
        <v>66</v>
      </c>
    </row>
    <row r="62" spans="1:9" s="35" customFormat="1" ht="75">
      <c r="A62" s="38" t="s">
        <v>634</v>
      </c>
      <c r="B62" s="38" t="s">
        <v>63</v>
      </c>
      <c r="C62" s="38" t="s">
        <v>34</v>
      </c>
      <c r="D62" s="38" t="s">
        <v>43</v>
      </c>
      <c r="E62" s="38" t="s">
        <v>64</v>
      </c>
      <c r="F62" s="38" t="s">
        <v>65</v>
      </c>
      <c r="G62" s="38" t="s">
        <v>66</v>
      </c>
    </row>
    <row r="63" spans="1:9" s="35" customFormat="1" ht="75">
      <c r="A63" s="38" t="s">
        <v>635</v>
      </c>
      <c r="B63" s="38" t="s">
        <v>63</v>
      </c>
      <c r="C63" s="38" t="s">
        <v>34</v>
      </c>
      <c r="D63" s="38" t="s">
        <v>43</v>
      </c>
      <c r="E63" s="38" t="s">
        <v>64</v>
      </c>
      <c r="F63" s="38" t="s">
        <v>65</v>
      </c>
      <c r="G63" s="38" t="s">
        <v>66</v>
      </c>
    </row>
    <row r="64" spans="1:9">
      <c r="A64" s="37" t="s">
        <v>123</v>
      </c>
      <c r="B64" s="37" t="s">
        <v>124</v>
      </c>
      <c r="C64" s="37" t="s">
        <v>125</v>
      </c>
      <c r="D64" s="37" t="s">
        <v>32</v>
      </c>
      <c r="E64" s="37" t="s">
        <v>32</v>
      </c>
      <c r="F64" s="37" t="s">
        <v>32</v>
      </c>
      <c r="G64" s="37" t="s">
        <v>32</v>
      </c>
      <c r="I64" s="35"/>
    </row>
    <row r="65" spans="1:7">
      <c r="A65" s="37" t="s">
        <v>79</v>
      </c>
      <c r="B65" s="37" t="s">
        <v>80</v>
      </c>
      <c r="C65" s="37" t="s">
        <v>81</v>
      </c>
      <c r="D65" s="37" t="s">
        <v>82</v>
      </c>
      <c r="E65" s="37" t="s">
        <v>83</v>
      </c>
      <c r="F65" s="37" t="s">
        <v>84</v>
      </c>
      <c r="G65" s="37" t="s">
        <v>85</v>
      </c>
    </row>
    <row r="66" spans="1:7">
      <c r="A66" s="37" t="s">
        <v>636</v>
      </c>
      <c r="B66" s="37" t="s">
        <v>129</v>
      </c>
      <c r="C66" s="37" t="s">
        <v>130</v>
      </c>
      <c r="D66" s="37" t="s">
        <v>131</v>
      </c>
      <c r="E66" s="37" t="s">
        <v>131</v>
      </c>
      <c r="F66" s="37" t="s">
        <v>130</v>
      </c>
      <c r="G66" s="37" t="s">
        <v>131</v>
      </c>
    </row>
    <row r="67" spans="1:7">
      <c r="A67" s="37" t="s">
        <v>637</v>
      </c>
      <c r="B67" s="37" t="s">
        <v>129</v>
      </c>
      <c r="C67" s="37" t="s">
        <v>132</v>
      </c>
      <c r="D67" s="37" t="s">
        <v>131</v>
      </c>
      <c r="E67" s="37" t="s">
        <v>131</v>
      </c>
      <c r="F67" s="37" t="s">
        <v>132</v>
      </c>
      <c r="G67" s="37" t="s">
        <v>131</v>
      </c>
    </row>
    <row r="68" spans="1:7">
      <c r="A68" s="37" t="s">
        <v>638</v>
      </c>
      <c r="B68" s="37" t="s">
        <v>129</v>
      </c>
      <c r="C68" s="37" t="s">
        <v>133</v>
      </c>
      <c r="D68" s="37" t="s">
        <v>131</v>
      </c>
      <c r="E68" s="37" t="s">
        <v>131</v>
      </c>
      <c r="F68" s="37" t="s">
        <v>133</v>
      </c>
      <c r="G68" s="37" t="s">
        <v>131</v>
      </c>
    </row>
    <row r="69" spans="1:7">
      <c r="A69" s="37" t="s">
        <v>639</v>
      </c>
      <c r="B69" s="37" t="s">
        <v>129</v>
      </c>
      <c r="C69" s="37" t="s">
        <v>134</v>
      </c>
      <c r="D69" s="37" t="s">
        <v>131</v>
      </c>
      <c r="E69" s="37" t="s">
        <v>131</v>
      </c>
      <c r="F69" s="37" t="s">
        <v>134</v>
      </c>
      <c r="G69" s="37" t="s">
        <v>131</v>
      </c>
    </row>
    <row r="70" spans="1:7" ht="45">
      <c r="A70" s="37" t="s">
        <v>640</v>
      </c>
      <c r="B70" s="37" t="s">
        <v>129</v>
      </c>
      <c r="C70" s="37" t="s">
        <v>135</v>
      </c>
      <c r="D70" s="37" t="s">
        <v>131</v>
      </c>
      <c r="E70" s="37" t="s">
        <v>131</v>
      </c>
      <c r="F70" s="37" t="s">
        <v>135</v>
      </c>
      <c r="G70" s="37" t="s">
        <v>131</v>
      </c>
    </row>
    <row r="71" spans="1:7">
      <c r="A71" s="37" t="s">
        <v>641</v>
      </c>
      <c r="B71" s="37" t="s">
        <v>129</v>
      </c>
      <c r="C71" s="37" t="s">
        <v>136</v>
      </c>
      <c r="D71" s="37" t="s">
        <v>131</v>
      </c>
      <c r="E71" s="37" t="s">
        <v>131</v>
      </c>
      <c r="F71" s="37" t="s">
        <v>136</v>
      </c>
      <c r="G71" s="37" t="s">
        <v>131</v>
      </c>
    </row>
    <row r="72" spans="1:7">
      <c r="A72" s="37" t="s">
        <v>642</v>
      </c>
      <c r="B72" s="37" t="s">
        <v>129</v>
      </c>
      <c r="C72" s="37" t="s">
        <v>137</v>
      </c>
      <c r="D72" s="37" t="s">
        <v>131</v>
      </c>
      <c r="E72" s="37" t="s">
        <v>131</v>
      </c>
      <c r="F72" s="37" t="s">
        <v>137</v>
      </c>
      <c r="G72" s="37" t="s">
        <v>131</v>
      </c>
    </row>
    <row r="73" spans="1:7">
      <c r="A73" s="37" t="s">
        <v>643</v>
      </c>
      <c r="B73" s="37" t="s">
        <v>129</v>
      </c>
      <c r="C73" s="37" t="s">
        <v>138</v>
      </c>
      <c r="D73" s="37" t="s">
        <v>131</v>
      </c>
      <c r="E73" s="37" t="s">
        <v>131</v>
      </c>
      <c r="F73" s="37" t="s">
        <v>138</v>
      </c>
      <c r="G73" s="37" t="s">
        <v>131</v>
      </c>
    </row>
    <row r="74" spans="1:7" ht="30">
      <c r="A74" s="37" t="s">
        <v>644</v>
      </c>
      <c r="B74" s="37" t="s">
        <v>129</v>
      </c>
      <c r="C74" s="37" t="s">
        <v>139</v>
      </c>
      <c r="D74" s="37" t="s">
        <v>131</v>
      </c>
      <c r="E74" s="37" t="s">
        <v>131</v>
      </c>
      <c r="F74" s="37" t="s">
        <v>139</v>
      </c>
      <c r="G74" s="37" t="s">
        <v>131</v>
      </c>
    </row>
    <row r="75" spans="1:7" ht="30">
      <c r="A75" s="37" t="s">
        <v>645</v>
      </c>
      <c r="B75" s="37" t="s">
        <v>129</v>
      </c>
      <c r="C75" s="37" t="s">
        <v>140</v>
      </c>
      <c r="D75" s="37" t="s">
        <v>131</v>
      </c>
      <c r="E75" s="37" t="s">
        <v>131</v>
      </c>
      <c r="F75" s="37" t="s">
        <v>140</v>
      </c>
      <c r="G75" s="37" t="s">
        <v>131</v>
      </c>
    </row>
    <row r="76" spans="1:7">
      <c r="A76" s="37" t="s">
        <v>646</v>
      </c>
      <c r="B76" s="37" t="s">
        <v>129</v>
      </c>
      <c r="C76" s="37" t="s">
        <v>141</v>
      </c>
      <c r="D76" s="37" t="s">
        <v>131</v>
      </c>
      <c r="E76" s="37" t="s">
        <v>131</v>
      </c>
      <c r="F76" s="37" t="s">
        <v>141</v>
      </c>
      <c r="G76" s="37" t="s">
        <v>131</v>
      </c>
    </row>
    <row r="77" spans="1:7">
      <c r="A77" s="37" t="s">
        <v>647</v>
      </c>
      <c r="B77" s="37" t="s">
        <v>129</v>
      </c>
      <c r="C77" s="37" t="s">
        <v>142</v>
      </c>
      <c r="D77" s="37" t="s">
        <v>131</v>
      </c>
      <c r="E77" s="37" t="s">
        <v>131</v>
      </c>
      <c r="F77" s="37" t="s">
        <v>142</v>
      </c>
      <c r="G77" s="37" t="s">
        <v>131</v>
      </c>
    </row>
    <row r="78" spans="1:7" ht="30">
      <c r="A78" s="37" t="s">
        <v>648</v>
      </c>
      <c r="B78" s="37" t="s">
        <v>129</v>
      </c>
      <c r="C78" s="37" t="s">
        <v>143</v>
      </c>
      <c r="D78" s="37" t="s">
        <v>131</v>
      </c>
      <c r="E78" s="37" t="s">
        <v>131</v>
      </c>
      <c r="F78" s="37" t="s">
        <v>143</v>
      </c>
      <c r="G78" s="37" t="s">
        <v>131</v>
      </c>
    </row>
    <row r="79" spans="1:7" ht="120">
      <c r="A79" s="37" t="s">
        <v>649</v>
      </c>
      <c r="B79" s="37" t="s">
        <v>129</v>
      </c>
      <c r="C79" s="37" t="s">
        <v>144</v>
      </c>
      <c r="D79" s="37" t="s">
        <v>131</v>
      </c>
      <c r="E79" s="37" t="s">
        <v>131</v>
      </c>
      <c r="F79" s="37" t="s">
        <v>144</v>
      </c>
      <c r="G79" s="37" t="s">
        <v>131</v>
      </c>
    </row>
    <row r="80" spans="1:7" ht="45">
      <c r="A80" s="37" t="s">
        <v>650</v>
      </c>
      <c r="B80" s="37" t="s">
        <v>129</v>
      </c>
      <c r="C80" s="37" t="s">
        <v>145</v>
      </c>
      <c r="D80" s="37" t="s">
        <v>131</v>
      </c>
      <c r="E80" s="37" t="s">
        <v>131</v>
      </c>
      <c r="F80" s="37" t="s">
        <v>145</v>
      </c>
      <c r="G80" s="37" t="s">
        <v>131</v>
      </c>
    </row>
    <row r="81" spans="1:7">
      <c r="A81" s="37" t="s">
        <v>651</v>
      </c>
      <c r="B81" s="37" t="s">
        <v>146</v>
      </c>
      <c r="C81" s="37" t="s">
        <v>147</v>
      </c>
      <c r="D81" s="37" t="s">
        <v>131</v>
      </c>
      <c r="E81" s="37" t="s">
        <v>131</v>
      </c>
      <c r="F81" s="37" t="s">
        <v>147</v>
      </c>
      <c r="G81" s="37" t="s">
        <v>131</v>
      </c>
    </row>
    <row r="82" spans="1:7" ht="60">
      <c r="A82" s="37" t="s">
        <v>652</v>
      </c>
      <c r="B82" s="37" t="s">
        <v>146</v>
      </c>
      <c r="C82" s="37" t="s">
        <v>148</v>
      </c>
      <c r="D82" s="37" t="s">
        <v>131</v>
      </c>
      <c r="E82" s="37" t="s">
        <v>131</v>
      </c>
      <c r="F82" s="37" t="s">
        <v>148</v>
      </c>
      <c r="G82" s="37" t="s">
        <v>131</v>
      </c>
    </row>
    <row r="83" spans="1:7">
      <c r="A83" s="37" t="s">
        <v>653</v>
      </c>
      <c r="B83" s="37" t="s">
        <v>146</v>
      </c>
      <c r="C83" s="37" t="s">
        <v>149</v>
      </c>
      <c r="D83" s="37" t="s">
        <v>131</v>
      </c>
      <c r="E83" s="37" t="s">
        <v>131</v>
      </c>
      <c r="F83" s="37" t="s">
        <v>149</v>
      </c>
      <c r="G83" s="37" t="s">
        <v>131</v>
      </c>
    </row>
    <row r="84" spans="1:7">
      <c r="A84" s="37" t="s">
        <v>654</v>
      </c>
      <c r="B84" s="37" t="s">
        <v>146</v>
      </c>
      <c r="C84" s="37" t="s">
        <v>150</v>
      </c>
      <c r="D84" s="37" t="s">
        <v>131</v>
      </c>
      <c r="E84" s="37" t="s">
        <v>131</v>
      </c>
      <c r="F84" s="37" t="s">
        <v>150</v>
      </c>
      <c r="G84" s="37" t="s">
        <v>131</v>
      </c>
    </row>
    <row r="85" spans="1:7" ht="30">
      <c r="A85" s="37" t="s">
        <v>655</v>
      </c>
      <c r="B85" s="37" t="s">
        <v>164</v>
      </c>
      <c r="C85" s="37" t="s">
        <v>180</v>
      </c>
      <c r="D85" s="37" t="s">
        <v>131</v>
      </c>
      <c r="E85" s="37" t="s">
        <v>131</v>
      </c>
      <c r="F85" s="37" t="s">
        <v>180</v>
      </c>
      <c r="G85" s="37" t="s">
        <v>131</v>
      </c>
    </row>
    <row r="86" spans="1:7" ht="75">
      <c r="A86" s="37" t="s">
        <v>656</v>
      </c>
      <c r="B86" s="37" t="s">
        <v>164</v>
      </c>
      <c r="C86" s="37" t="s">
        <v>181</v>
      </c>
      <c r="D86" s="37" t="s">
        <v>131</v>
      </c>
      <c r="E86" s="37" t="s">
        <v>131</v>
      </c>
      <c r="F86" s="37" t="s">
        <v>181</v>
      </c>
      <c r="G86" s="37" t="s">
        <v>131</v>
      </c>
    </row>
    <row r="87" spans="1:7" ht="30">
      <c r="A87" s="37" t="s">
        <v>657</v>
      </c>
      <c r="B87" s="37" t="s">
        <v>164</v>
      </c>
      <c r="C87" s="37" t="s">
        <v>182</v>
      </c>
      <c r="D87" s="37" t="s">
        <v>131</v>
      </c>
      <c r="E87" s="37" t="s">
        <v>131</v>
      </c>
      <c r="F87" s="37" t="s">
        <v>182</v>
      </c>
      <c r="G87" s="37" t="s">
        <v>131</v>
      </c>
    </row>
    <row r="88" spans="1:7">
      <c r="A88" s="37" t="s">
        <v>658</v>
      </c>
      <c r="B88" s="37" t="s">
        <v>177</v>
      </c>
      <c r="C88" s="37" t="s">
        <v>183</v>
      </c>
      <c r="D88" s="37" t="s">
        <v>131</v>
      </c>
      <c r="E88" s="37" t="s">
        <v>183</v>
      </c>
      <c r="F88" s="37" t="s">
        <v>183</v>
      </c>
      <c r="G88" s="37" t="s">
        <v>131</v>
      </c>
    </row>
    <row r="89" spans="1:7">
      <c r="A89" s="37" t="s">
        <v>659</v>
      </c>
      <c r="B89" s="37" t="s">
        <v>177</v>
      </c>
      <c r="C89" s="37" t="s">
        <v>184</v>
      </c>
      <c r="D89" s="37" t="s">
        <v>131</v>
      </c>
      <c r="E89" s="37" t="s">
        <v>184</v>
      </c>
      <c r="F89" s="37" t="s">
        <v>184</v>
      </c>
      <c r="G89" s="37" t="s">
        <v>131</v>
      </c>
    </row>
    <row r="90" spans="1:7" ht="45">
      <c r="A90" s="37" t="s">
        <v>660</v>
      </c>
      <c r="B90" s="37" t="s">
        <v>177</v>
      </c>
      <c r="C90" s="37" t="s">
        <v>185</v>
      </c>
      <c r="D90" s="37" t="s">
        <v>131</v>
      </c>
      <c r="E90" s="37" t="s">
        <v>185</v>
      </c>
      <c r="F90" s="37" t="s">
        <v>185</v>
      </c>
      <c r="G90" s="37" t="s">
        <v>131</v>
      </c>
    </row>
    <row r="91" spans="1:7">
      <c r="A91" s="37" t="s">
        <v>661</v>
      </c>
      <c r="B91" s="37" t="s">
        <v>177</v>
      </c>
      <c r="C91" s="37" t="s">
        <v>186</v>
      </c>
      <c r="D91" s="37" t="s">
        <v>131</v>
      </c>
      <c r="E91" s="37" t="s">
        <v>186</v>
      </c>
      <c r="F91" s="37" t="s">
        <v>186</v>
      </c>
      <c r="G91" s="37" t="s">
        <v>131</v>
      </c>
    </row>
    <row r="92" spans="1:7" ht="30">
      <c r="A92" s="37" t="s">
        <v>662</v>
      </c>
      <c r="B92" s="37" t="s">
        <v>177</v>
      </c>
      <c r="C92" s="37" t="s">
        <v>187</v>
      </c>
      <c r="D92" s="37" t="s">
        <v>131</v>
      </c>
      <c r="E92" s="37" t="s">
        <v>187</v>
      </c>
      <c r="F92" s="37" t="s">
        <v>187</v>
      </c>
      <c r="G92" s="37" t="s">
        <v>131</v>
      </c>
    </row>
    <row r="93" spans="1:7" ht="135">
      <c r="A93" s="37" t="s">
        <v>663</v>
      </c>
      <c r="B93" s="37" t="s">
        <v>177</v>
      </c>
      <c r="C93" s="37" t="s">
        <v>188</v>
      </c>
      <c r="D93" s="37" t="s">
        <v>131</v>
      </c>
      <c r="E93" s="37" t="s">
        <v>188</v>
      </c>
      <c r="F93" s="37" t="s">
        <v>188</v>
      </c>
      <c r="G93" s="37" t="s">
        <v>131</v>
      </c>
    </row>
    <row r="94" spans="1:7" ht="45">
      <c r="A94" s="37" t="s">
        <v>664</v>
      </c>
      <c r="B94" s="37" t="s">
        <v>177</v>
      </c>
      <c r="C94" s="37" t="s">
        <v>189</v>
      </c>
      <c r="D94" s="37" t="s">
        <v>131</v>
      </c>
      <c r="E94" s="37" t="s">
        <v>189</v>
      </c>
      <c r="F94" s="37" t="s">
        <v>189</v>
      </c>
      <c r="G94" s="37" t="s">
        <v>131</v>
      </c>
    </row>
    <row r="95" spans="1:7" ht="30">
      <c r="A95" s="37" t="s">
        <v>665</v>
      </c>
      <c r="B95" s="37" t="s">
        <v>177</v>
      </c>
      <c r="C95" s="37" t="s">
        <v>190</v>
      </c>
      <c r="D95" s="37" t="s">
        <v>131</v>
      </c>
      <c r="E95" s="37" t="s">
        <v>190</v>
      </c>
      <c r="F95" s="37" t="s">
        <v>190</v>
      </c>
      <c r="G95" s="37" t="s">
        <v>131</v>
      </c>
    </row>
    <row r="96" spans="1:7">
      <c r="A96" s="37" t="s">
        <v>666</v>
      </c>
      <c r="B96" s="37" t="s">
        <v>177</v>
      </c>
      <c r="C96" s="37" t="s">
        <v>191</v>
      </c>
      <c r="D96" s="37" t="s">
        <v>131</v>
      </c>
      <c r="E96" s="37" t="s">
        <v>191</v>
      </c>
      <c r="F96" s="37" t="s">
        <v>191</v>
      </c>
      <c r="G96" s="37" t="s">
        <v>131</v>
      </c>
    </row>
    <row r="97" spans="1:7">
      <c r="A97" s="37" t="s">
        <v>667</v>
      </c>
      <c r="B97" s="37" t="s">
        <v>177</v>
      </c>
      <c r="C97" s="37" t="s">
        <v>192</v>
      </c>
      <c r="D97" s="37" t="s">
        <v>131</v>
      </c>
      <c r="E97" s="37" t="s">
        <v>192</v>
      </c>
      <c r="F97" s="37" t="s">
        <v>192</v>
      </c>
      <c r="G97" s="37" t="s">
        <v>131</v>
      </c>
    </row>
    <row r="98" spans="1:7" ht="60">
      <c r="A98" s="37" t="s">
        <v>668</v>
      </c>
      <c r="B98" s="37" t="s">
        <v>177</v>
      </c>
      <c r="C98" s="37" t="s">
        <v>193</v>
      </c>
      <c r="D98" s="37" t="s">
        <v>131</v>
      </c>
      <c r="E98" s="37" t="s">
        <v>193</v>
      </c>
      <c r="F98" s="37" t="s">
        <v>193</v>
      </c>
      <c r="G98" s="37" t="s">
        <v>131</v>
      </c>
    </row>
    <row r="99" spans="1:7">
      <c r="A99" s="37" t="s">
        <v>669</v>
      </c>
      <c r="B99" s="37" t="s">
        <v>194</v>
      </c>
      <c r="C99" s="37" t="s">
        <v>195</v>
      </c>
      <c r="D99" s="37" t="s">
        <v>131</v>
      </c>
      <c r="E99" s="37" t="s">
        <v>131</v>
      </c>
      <c r="F99" s="37" t="s">
        <v>195</v>
      </c>
      <c r="G99" s="37" t="s">
        <v>131</v>
      </c>
    </row>
    <row r="100" spans="1:7" ht="30">
      <c r="A100" s="37" t="s">
        <v>670</v>
      </c>
      <c r="B100" s="37" t="s">
        <v>194</v>
      </c>
      <c r="C100" s="37" t="s">
        <v>196</v>
      </c>
      <c r="D100" s="37" t="s">
        <v>131</v>
      </c>
      <c r="E100" s="37" t="s">
        <v>131</v>
      </c>
      <c r="F100" s="37" t="s">
        <v>196</v>
      </c>
      <c r="G100" s="37" t="s">
        <v>131</v>
      </c>
    </row>
    <row r="101" spans="1:7">
      <c r="A101" s="37" t="s">
        <v>671</v>
      </c>
      <c r="B101" s="37" t="s">
        <v>194</v>
      </c>
      <c r="C101" s="37" t="s">
        <v>197</v>
      </c>
      <c r="D101" s="37" t="s">
        <v>131</v>
      </c>
      <c r="E101" s="37" t="s">
        <v>131</v>
      </c>
      <c r="F101" s="37" t="s">
        <v>197</v>
      </c>
      <c r="G101" s="37" t="s">
        <v>131</v>
      </c>
    </row>
    <row r="102" spans="1:7">
      <c r="A102" s="37" t="s">
        <v>672</v>
      </c>
      <c r="B102" s="37" t="s">
        <v>194</v>
      </c>
      <c r="C102" s="37" t="s">
        <v>198</v>
      </c>
      <c r="D102" s="37" t="s">
        <v>131</v>
      </c>
      <c r="E102" s="37" t="s">
        <v>131</v>
      </c>
      <c r="F102" s="37" t="s">
        <v>198</v>
      </c>
      <c r="G102" s="37" t="s">
        <v>131</v>
      </c>
    </row>
    <row r="103" spans="1:7">
      <c r="A103" s="37" t="s">
        <v>673</v>
      </c>
      <c r="B103" s="37" t="s">
        <v>194</v>
      </c>
      <c r="C103" s="37" t="s">
        <v>199</v>
      </c>
      <c r="D103" s="37" t="s">
        <v>131</v>
      </c>
      <c r="E103" s="37" t="s">
        <v>131</v>
      </c>
      <c r="F103" s="37" t="s">
        <v>199</v>
      </c>
      <c r="G103" s="37" t="s">
        <v>131</v>
      </c>
    </row>
    <row r="104" spans="1:7" ht="30">
      <c r="A104" s="37" t="s">
        <v>674</v>
      </c>
      <c r="B104" s="37" t="s">
        <v>194</v>
      </c>
      <c r="C104" s="37" t="s">
        <v>200</v>
      </c>
      <c r="D104" s="37" t="s">
        <v>131</v>
      </c>
      <c r="E104" s="37" t="s">
        <v>131</v>
      </c>
      <c r="F104" s="37" t="s">
        <v>200</v>
      </c>
      <c r="G104" s="37" t="s">
        <v>131</v>
      </c>
    </row>
    <row r="105" spans="1:7">
      <c r="A105" s="37" t="s">
        <v>675</v>
      </c>
      <c r="B105" s="37" t="s">
        <v>194</v>
      </c>
      <c r="C105" s="37" t="s">
        <v>201</v>
      </c>
      <c r="D105" s="37" t="s">
        <v>131</v>
      </c>
      <c r="E105" s="37" t="s">
        <v>131</v>
      </c>
      <c r="F105" s="37" t="s">
        <v>201</v>
      </c>
      <c r="G105" s="37" t="s">
        <v>131</v>
      </c>
    </row>
    <row r="106" spans="1:7">
      <c r="A106" s="37" t="s">
        <v>676</v>
      </c>
      <c r="B106" s="37" t="s">
        <v>194</v>
      </c>
      <c r="C106" s="37" t="s">
        <v>202</v>
      </c>
      <c r="D106" s="37" t="s">
        <v>131</v>
      </c>
      <c r="E106" s="37" t="s">
        <v>131</v>
      </c>
      <c r="F106" s="37" t="s">
        <v>202</v>
      </c>
      <c r="G106" s="37" t="s">
        <v>131</v>
      </c>
    </row>
    <row r="107" spans="1:7" ht="30">
      <c r="A107" s="37" t="s">
        <v>677</v>
      </c>
      <c r="B107" s="37" t="s">
        <v>194</v>
      </c>
      <c r="C107" s="37" t="s">
        <v>203</v>
      </c>
      <c r="D107" s="37" t="s">
        <v>131</v>
      </c>
      <c r="E107" s="37" t="s">
        <v>131</v>
      </c>
      <c r="F107" s="37" t="s">
        <v>203</v>
      </c>
      <c r="G107" s="37" t="s">
        <v>131</v>
      </c>
    </row>
    <row r="108" spans="1:7" ht="30">
      <c r="A108" s="37" t="s">
        <v>678</v>
      </c>
      <c r="B108" s="37" t="s">
        <v>194</v>
      </c>
      <c r="C108" s="37" t="s">
        <v>204</v>
      </c>
      <c r="D108" s="37" t="s">
        <v>131</v>
      </c>
      <c r="E108" s="37" t="s">
        <v>131</v>
      </c>
      <c r="F108" s="37" t="s">
        <v>204</v>
      </c>
      <c r="G108" s="37" t="s">
        <v>131</v>
      </c>
    </row>
    <row r="109" spans="1:7" ht="30">
      <c r="A109" s="37" t="s">
        <v>679</v>
      </c>
      <c r="B109" s="37" t="s">
        <v>205</v>
      </c>
      <c r="C109" s="37" t="s">
        <v>206</v>
      </c>
      <c r="D109" s="37" t="s">
        <v>131</v>
      </c>
      <c r="E109" s="37" t="s">
        <v>131</v>
      </c>
      <c r="F109" s="37" t="s">
        <v>206</v>
      </c>
      <c r="G109" s="37" t="s">
        <v>131</v>
      </c>
    </row>
    <row r="110" spans="1:7" ht="30">
      <c r="A110" s="37" t="s">
        <v>680</v>
      </c>
      <c r="B110" s="37" t="s">
        <v>205</v>
      </c>
      <c r="C110" s="37" t="s">
        <v>207</v>
      </c>
      <c r="D110" s="37" t="s">
        <v>131</v>
      </c>
      <c r="E110" s="37" t="s">
        <v>131</v>
      </c>
      <c r="F110" s="37" t="s">
        <v>207</v>
      </c>
      <c r="G110" s="37" t="s">
        <v>131</v>
      </c>
    </row>
    <row r="111" spans="1:7" ht="45">
      <c r="A111" s="37" t="s">
        <v>681</v>
      </c>
      <c r="B111" s="37" t="s">
        <v>205</v>
      </c>
      <c r="C111" s="37" t="s">
        <v>208</v>
      </c>
      <c r="D111" s="37" t="s">
        <v>131</v>
      </c>
      <c r="E111" s="37" t="s">
        <v>131</v>
      </c>
      <c r="F111" s="37" t="s">
        <v>208</v>
      </c>
      <c r="G111" s="37" t="s">
        <v>131</v>
      </c>
    </row>
    <row r="112" spans="1:7">
      <c r="A112" s="37" t="s">
        <v>682</v>
      </c>
      <c r="B112" s="37" t="s">
        <v>205</v>
      </c>
      <c r="C112" s="37" t="s">
        <v>209</v>
      </c>
      <c r="D112" s="37" t="s">
        <v>131</v>
      </c>
      <c r="E112" s="37" t="s">
        <v>131</v>
      </c>
      <c r="F112" s="37" t="s">
        <v>209</v>
      </c>
      <c r="G112" s="37" t="s">
        <v>131</v>
      </c>
    </row>
    <row r="113" spans="1:7">
      <c r="A113" s="37" t="s">
        <v>683</v>
      </c>
      <c r="B113" s="37" t="s">
        <v>205</v>
      </c>
      <c r="C113" s="37" t="s">
        <v>210</v>
      </c>
      <c r="D113" s="37" t="s">
        <v>131</v>
      </c>
      <c r="E113" s="37" t="s">
        <v>131</v>
      </c>
      <c r="F113" s="37" t="s">
        <v>210</v>
      </c>
      <c r="G113" s="37" t="s">
        <v>131</v>
      </c>
    </row>
    <row r="114" spans="1:7">
      <c r="A114" s="37" t="s">
        <v>684</v>
      </c>
      <c r="B114" s="37" t="s">
        <v>205</v>
      </c>
      <c r="C114" s="37" t="s">
        <v>211</v>
      </c>
      <c r="D114" s="37" t="s">
        <v>131</v>
      </c>
      <c r="E114" s="37" t="s">
        <v>131</v>
      </c>
      <c r="F114" s="37" t="s">
        <v>211</v>
      </c>
      <c r="G114" s="37" t="s">
        <v>131</v>
      </c>
    </row>
    <row r="115" spans="1:7" ht="30">
      <c r="A115" s="37" t="s">
        <v>685</v>
      </c>
      <c r="B115" s="37" t="s">
        <v>205</v>
      </c>
      <c r="C115" s="37" t="s">
        <v>212</v>
      </c>
      <c r="D115" s="37" t="s">
        <v>131</v>
      </c>
      <c r="E115" s="37" t="s">
        <v>131</v>
      </c>
      <c r="F115" s="37" t="s">
        <v>212</v>
      </c>
      <c r="G115" s="37" t="s">
        <v>131</v>
      </c>
    </row>
    <row r="116" spans="1:7" ht="30">
      <c r="A116" s="37" t="s">
        <v>686</v>
      </c>
      <c r="B116" s="37" t="s">
        <v>205</v>
      </c>
      <c r="C116" s="37" t="s">
        <v>213</v>
      </c>
      <c r="D116" s="37" t="s">
        <v>131</v>
      </c>
      <c r="E116" s="37" t="s">
        <v>131</v>
      </c>
      <c r="F116" s="37" t="s">
        <v>213</v>
      </c>
      <c r="G116" s="37" t="s">
        <v>131</v>
      </c>
    </row>
    <row r="117" spans="1:7">
      <c r="A117" s="37" t="s">
        <v>687</v>
      </c>
      <c r="B117" s="37" t="s">
        <v>205</v>
      </c>
      <c r="C117" s="37" t="s">
        <v>214</v>
      </c>
      <c r="D117" s="37" t="s">
        <v>131</v>
      </c>
      <c r="E117" s="37" t="s">
        <v>131</v>
      </c>
      <c r="F117" s="37" t="s">
        <v>214</v>
      </c>
      <c r="G117" s="37" t="s">
        <v>131</v>
      </c>
    </row>
    <row r="118" spans="1:7" ht="45">
      <c r="A118" s="37" t="s">
        <v>688</v>
      </c>
      <c r="B118" s="37" t="s">
        <v>205</v>
      </c>
      <c r="C118" s="37" t="s">
        <v>215</v>
      </c>
      <c r="D118" s="37" t="s">
        <v>131</v>
      </c>
      <c r="E118" s="37" t="s">
        <v>131</v>
      </c>
      <c r="F118" s="37" t="s">
        <v>215</v>
      </c>
      <c r="G118" s="37" t="s">
        <v>131</v>
      </c>
    </row>
    <row r="119" spans="1:7" ht="30">
      <c r="A119" s="37" t="s">
        <v>689</v>
      </c>
      <c r="B119" s="37" t="s">
        <v>205</v>
      </c>
      <c r="C119" s="37" t="s">
        <v>216</v>
      </c>
      <c r="D119" s="37" t="s">
        <v>131</v>
      </c>
      <c r="E119" s="37" t="s">
        <v>131</v>
      </c>
      <c r="F119" s="37" t="s">
        <v>216</v>
      </c>
      <c r="G119" s="37" t="s">
        <v>131</v>
      </c>
    </row>
    <row r="120" spans="1:7">
      <c r="A120" s="37" t="s">
        <v>690</v>
      </c>
      <c r="B120" s="37" t="s">
        <v>205</v>
      </c>
      <c r="C120" s="37" t="s">
        <v>217</v>
      </c>
      <c r="D120" s="37" t="s">
        <v>131</v>
      </c>
      <c r="E120" s="37" t="s">
        <v>131</v>
      </c>
      <c r="F120" s="37" t="s">
        <v>217</v>
      </c>
      <c r="G120" s="37" t="s">
        <v>131</v>
      </c>
    </row>
    <row r="121" spans="1:7">
      <c r="A121" s="37" t="s">
        <v>691</v>
      </c>
      <c r="B121" s="37" t="s">
        <v>205</v>
      </c>
      <c r="C121" s="37" t="s">
        <v>218</v>
      </c>
      <c r="D121" s="37" t="s">
        <v>131</v>
      </c>
      <c r="E121" s="37" t="s">
        <v>131</v>
      </c>
      <c r="F121" s="37" t="s">
        <v>218</v>
      </c>
      <c r="G121" s="37" t="s">
        <v>131</v>
      </c>
    </row>
    <row r="122" spans="1:7" ht="30">
      <c r="A122" s="37" t="s">
        <v>692</v>
      </c>
      <c r="B122" s="37" t="s">
        <v>205</v>
      </c>
      <c r="C122" s="37" t="s">
        <v>219</v>
      </c>
      <c r="D122" s="37" t="s">
        <v>131</v>
      </c>
      <c r="E122" s="37" t="s">
        <v>131</v>
      </c>
      <c r="F122" s="37" t="s">
        <v>219</v>
      </c>
      <c r="G122" s="37" t="s">
        <v>131</v>
      </c>
    </row>
    <row r="123" spans="1:7">
      <c r="A123" s="37" t="s">
        <v>693</v>
      </c>
      <c r="B123" s="37" t="s">
        <v>205</v>
      </c>
      <c r="C123" s="37" t="s">
        <v>220</v>
      </c>
      <c r="D123" s="37" t="s">
        <v>131</v>
      </c>
      <c r="E123" s="37" t="s">
        <v>131</v>
      </c>
      <c r="F123" s="37" t="s">
        <v>220</v>
      </c>
      <c r="G123" s="37" t="s">
        <v>131</v>
      </c>
    </row>
    <row r="124" spans="1:7">
      <c r="A124" s="37" t="s">
        <v>694</v>
      </c>
      <c r="B124" s="37" t="s">
        <v>205</v>
      </c>
      <c r="C124" s="37" t="s">
        <v>221</v>
      </c>
      <c r="D124" s="37" t="s">
        <v>131</v>
      </c>
      <c r="E124" s="37" t="s">
        <v>131</v>
      </c>
      <c r="F124" s="37" t="s">
        <v>221</v>
      </c>
      <c r="G124" s="37" t="s">
        <v>131</v>
      </c>
    </row>
    <row r="125" spans="1:7" ht="90">
      <c r="A125" s="37" t="s">
        <v>695</v>
      </c>
      <c r="B125" s="37" t="s">
        <v>205</v>
      </c>
      <c r="C125" s="37" t="s">
        <v>222</v>
      </c>
      <c r="D125" s="37" t="s">
        <v>131</v>
      </c>
      <c r="E125" s="37" t="s">
        <v>131</v>
      </c>
      <c r="F125" s="37" t="s">
        <v>222</v>
      </c>
      <c r="G125" s="37" t="s">
        <v>131</v>
      </c>
    </row>
    <row r="126" spans="1:7" ht="60">
      <c r="A126" s="37" t="s">
        <v>696</v>
      </c>
      <c r="B126" s="37" t="s">
        <v>205</v>
      </c>
      <c r="C126" s="37" t="s">
        <v>223</v>
      </c>
      <c r="D126" s="37" t="s">
        <v>131</v>
      </c>
      <c r="E126" s="37" t="s">
        <v>131</v>
      </c>
      <c r="F126" s="37" t="s">
        <v>223</v>
      </c>
      <c r="G126" s="37" t="s">
        <v>131</v>
      </c>
    </row>
    <row r="127" spans="1:7">
      <c r="A127" s="37" t="s">
        <v>697</v>
      </c>
      <c r="B127" s="37" t="s">
        <v>224</v>
      </c>
      <c r="C127" s="37" t="s">
        <v>218</v>
      </c>
      <c r="D127" s="37" t="s">
        <v>131</v>
      </c>
      <c r="E127" s="37" t="s">
        <v>131</v>
      </c>
      <c r="F127" s="37" t="s">
        <v>218</v>
      </c>
      <c r="G127" s="37" t="s">
        <v>131</v>
      </c>
    </row>
    <row r="128" spans="1:7">
      <c r="A128" s="37" t="s">
        <v>698</v>
      </c>
      <c r="B128" s="37" t="s">
        <v>224</v>
      </c>
      <c r="C128" s="37" t="s">
        <v>225</v>
      </c>
      <c r="D128" s="37" t="s">
        <v>131</v>
      </c>
      <c r="E128" s="37" t="s">
        <v>131</v>
      </c>
      <c r="F128" s="37" t="s">
        <v>225</v>
      </c>
      <c r="G128" s="37" t="s">
        <v>131</v>
      </c>
    </row>
    <row r="129" spans="1:7">
      <c r="A129" s="37" t="s">
        <v>699</v>
      </c>
      <c r="B129" s="37" t="s">
        <v>224</v>
      </c>
      <c r="C129" s="37" t="s">
        <v>226</v>
      </c>
      <c r="D129" s="37" t="s">
        <v>131</v>
      </c>
      <c r="E129" s="37" t="s">
        <v>131</v>
      </c>
      <c r="F129" s="37" t="s">
        <v>226</v>
      </c>
      <c r="G129" s="37" t="s">
        <v>131</v>
      </c>
    </row>
    <row r="130" spans="1:7">
      <c r="A130" s="37" t="s">
        <v>700</v>
      </c>
      <c r="B130" s="37" t="s">
        <v>224</v>
      </c>
      <c r="C130" s="37" t="s">
        <v>227</v>
      </c>
      <c r="D130" s="37" t="s">
        <v>131</v>
      </c>
      <c r="E130" s="37" t="s">
        <v>131</v>
      </c>
      <c r="F130" s="37" t="s">
        <v>227</v>
      </c>
      <c r="G130" s="37" t="s">
        <v>131</v>
      </c>
    </row>
    <row r="131" spans="1:7" ht="45">
      <c r="A131" s="37" t="s">
        <v>701</v>
      </c>
      <c r="B131" s="37" t="s">
        <v>224</v>
      </c>
      <c r="C131" s="37" t="s">
        <v>228</v>
      </c>
      <c r="D131" s="37" t="s">
        <v>131</v>
      </c>
      <c r="E131" s="37" t="s">
        <v>131</v>
      </c>
      <c r="F131" s="37" t="s">
        <v>228</v>
      </c>
      <c r="G131" s="37" t="s">
        <v>131</v>
      </c>
    </row>
    <row r="132" spans="1:7">
      <c r="A132" s="37" t="s">
        <v>702</v>
      </c>
      <c r="B132" s="37" t="s">
        <v>224</v>
      </c>
      <c r="C132" s="37" t="s">
        <v>229</v>
      </c>
      <c r="D132" s="37" t="s">
        <v>131</v>
      </c>
      <c r="E132" s="37" t="s">
        <v>131</v>
      </c>
      <c r="F132" s="37" t="s">
        <v>229</v>
      </c>
      <c r="G132" s="37" t="s">
        <v>131</v>
      </c>
    </row>
    <row r="133" spans="1:7">
      <c r="A133" s="37" t="s">
        <v>703</v>
      </c>
      <c r="B133" s="37" t="s">
        <v>224</v>
      </c>
      <c r="C133" s="37" t="s">
        <v>230</v>
      </c>
      <c r="D133" s="37" t="s">
        <v>131</v>
      </c>
      <c r="E133" s="37" t="s">
        <v>131</v>
      </c>
      <c r="F133" s="37" t="s">
        <v>230</v>
      </c>
      <c r="G133" s="37" t="s">
        <v>131</v>
      </c>
    </row>
    <row r="134" spans="1:7" ht="45">
      <c r="A134" s="37" t="s">
        <v>704</v>
      </c>
      <c r="B134" s="37" t="s">
        <v>224</v>
      </c>
      <c r="C134" s="37" t="s">
        <v>231</v>
      </c>
      <c r="D134" s="37" t="s">
        <v>131</v>
      </c>
      <c r="E134" s="37" t="s">
        <v>131</v>
      </c>
      <c r="F134" s="37" t="s">
        <v>231</v>
      </c>
      <c r="G134" s="37" t="s">
        <v>131</v>
      </c>
    </row>
    <row r="135" spans="1:7" ht="45">
      <c r="A135" s="37" t="s">
        <v>705</v>
      </c>
      <c r="B135" s="37" t="s">
        <v>224</v>
      </c>
      <c r="C135" s="37" t="s">
        <v>232</v>
      </c>
      <c r="D135" s="37" t="s">
        <v>131</v>
      </c>
      <c r="E135" s="37" t="s">
        <v>131</v>
      </c>
      <c r="F135" s="37" t="s">
        <v>232</v>
      </c>
      <c r="G135" s="37" t="s">
        <v>131</v>
      </c>
    </row>
    <row r="136" spans="1:7">
      <c r="A136" s="37" t="s">
        <v>706</v>
      </c>
      <c r="B136" s="37" t="s">
        <v>224</v>
      </c>
      <c r="C136" s="37" t="s">
        <v>233</v>
      </c>
      <c r="D136" s="37" t="s">
        <v>131</v>
      </c>
      <c r="E136" s="37" t="s">
        <v>131</v>
      </c>
      <c r="F136" s="37" t="s">
        <v>233</v>
      </c>
      <c r="G136" s="37" t="s">
        <v>131</v>
      </c>
    </row>
    <row r="137" spans="1:7">
      <c r="A137" s="37" t="s">
        <v>707</v>
      </c>
      <c r="B137" s="37" t="s">
        <v>234</v>
      </c>
      <c r="C137" s="37" t="s">
        <v>235</v>
      </c>
      <c r="D137" s="37" t="s">
        <v>131</v>
      </c>
      <c r="E137" s="37" t="s">
        <v>131</v>
      </c>
      <c r="F137" s="37" t="s">
        <v>235</v>
      </c>
      <c r="G137" s="37" t="s">
        <v>131</v>
      </c>
    </row>
    <row r="138" spans="1:7">
      <c r="A138" s="37" t="s">
        <v>708</v>
      </c>
      <c r="B138" s="37" t="s">
        <v>234</v>
      </c>
      <c r="C138" s="37" t="s">
        <v>236</v>
      </c>
      <c r="D138" s="37" t="s">
        <v>131</v>
      </c>
      <c r="E138" s="37" t="s">
        <v>131</v>
      </c>
      <c r="F138" s="37" t="s">
        <v>236</v>
      </c>
      <c r="G138" s="37" t="s">
        <v>131</v>
      </c>
    </row>
    <row r="139" spans="1:7">
      <c r="A139" s="37" t="s">
        <v>709</v>
      </c>
      <c r="B139" s="37" t="s">
        <v>234</v>
      </c>
      <c r="C139" s="37" t="s">
        <v>237</v>
      </c>
      <c r="D139" s="37" t="s">
        <v>131</v>
      </c>
      <c r="E139" s="37" t="s">
        <v>131</v>
      </c>
      <c r="F139" s="37" t="s">
        <v>237</v>
      </c>
      <c r="G139" s="37" t="s">
        <v>131</v>
      </c>
    </row>
    <row r="140" spans="1:7">
      <c r="A140" s="37" t="s">
        <v>710</v>
      </c>
      <c r="B140" s="37" t="s">
        <v>234</v>
      </c>
      <c r="C140" s="37" t="s">
        <v>238</v>
      </c>
      <c r="D140" s="37" t="s">
        <v>131</v>
      </c>
      <c r="E140" s="37" t="s">
        <v>131</v>
      </c>
      <c r="F140" s="37" t="s">
        <v>238</v>
      </c>
      <c r="G140" s="37" t="s">
        <v>131</v>
      </c>
    </row>
    <row r="141" spans="1:7" ht="30">
      <c r="A141" s="37" t="s">
        <v>711</v>
      </c>
      <c r="B141" s="37" t="s">
        <v>234</v>
      </c>
      <c r="C141" s="37" t="s">
        <v>239</v>
      </c>
      <c r="D141" s="37" t="s">
        <v>131</v>
      </c>
      <c r="E141" s="37" t="s">
        <v>131</v>
      </c>
      <c r="F141" s="37" t="s">
        <v>239</v>
      </c>
      <c r="G141" s="37" t="s">
        <v>131</v>
      </c>
    </row>
    <row r="142" spans="1:7">
      <c r="A142" s="37" t="s">
        <v>712</v>
      </c>
      <c r="B142" s="37" t="s">
        <v>234</v>
      </c>
      <c r="C142" s="37" t="s">
        <v>240</v>
      </c>
      <c r="D142" s="37" t="s">
        <v>131</v>
      </c>
      <c r="E142" s="37" t="s">
        <v>131</v>
      </c>
      <c r="F142" s="37" t="s">
        <v>240</v>
      </c>
      <c r="G142" s="37" t="s">
        <v>131</v>
      </c>
    </row>
    <row r="143" spans="1:7" ht="30">
      <c r="A143" s="37" t="s">
        <v>713</v>
      </c>
      <c r="B143" s="37" t="s">
        <v>234</v>
      </c>
      <c r="C143" s="37" t="s">
        <v>241</v>
      </c>
      <c r="D143" s="37" t="s">
        <v>131</v>
      </c>
      <c r="E143" s="37" t="s">
        <v>131</v>
      </c>
      <c r="F143" s="37" t="s">
        <v>241</v>
      </c>
      <c r="G143" s="37" t="s">
        <v>131</v>
      </c>
    </row>
    <row r="144" spans="1:7">
      <c r="A144" s="37" t="s">
        <v>714</v>
      </c>
      <c r="B144" s="37" t="s">
        <v>234</v>
      </c>
      <c r="C144" s="37" t="s">
        <v>242</v>
      </c>
      <c r="D144" s="37" t="s">
        <v>131</v>
      </c>
      <c r="E144" s="37" t="s">
        <v>131</v>
      </c>
      <c r="F144" s="37" t="s">
        <v>242</v>
      </c>
      <c r="G144" s="37" t="s">
        <v>131</v>
      </c>
    </row>
    <row r="145" spans="1:7" ht="30">
      <c r="A145" s="37" t="s">
        <v>715</v>
      </c>
      <c r="B145" s="37" t="s">
        <v>234</v>
      </c>
      <c r="C145" s="37" t="s">
        <v>243</v>
      </c>
      <c r="D145" s="37" t="s">
        <v>131</v>
      </c>
      <c r="E145" s="37" t="s">
        <v>131</v>
      </c>
      <c r="F145" s="37" t="s">
        <v>243</v>
      </c>
      <c r="G145" s="37" t="s">
        <v>131</v>
      </c>
    </row>
    <row r="146" spans="1:7">
      <c r="A146" s="37" t="s">
        <v>716</v>
      </c>
      <c r="B146" s="37" t="s">
        <v>278</v>
      </c>
      <c r="C146" s="37" t="s">
        <v>279</v>
      </c>
      <c r="D146" s="37" t="s">
        <v>131</v>
      </c>
      <c r="E146" s="37" t="s">
        <v>131</v>
      </c>
      <c r="F146" s="37" t="s">
        <v>279</v>
      </c>
      <c r="G146" s="37" t="s">
        <v>131</v>
      </c>
    </row>
    <row r="147" spans="1:7" ht="30">
      <c r="A147" s="37" t="s">
        <v>717</v>
      </c>
      <c r="B147" s="37" t="s">
        <v>278</v>
      </c>
      <c r="C147" s="37" t="s">
        <v>280</v>
      </c>
      <c r="D147" s="37" t="s">
        <v>131</v>
      </c>
      <c r="E147" s="37" t="s">
        <v>131</v>
      </c>
      <c r="F147" s="37" t="s">
        <v>280</v>
      </c>
      <c r="G147" s="37" t="s">
        <v>131</v>
      </c>
    </row>
    <row r="148" spans="1:7">
      <c r="A148" s="37" t="s">
        <v>718</v>
      </c>
      <c r="B148" s="37" t="s">
        <v>278</v>
      </c>
      <c r="C148" s="37" t="s">
        <v>227</v>
      </c>
      <c r="D148" s="37" t="s">
        <v>131</v>
      </c>
      <c r="E148" s="37" t="s">
        <v>131</v>
      </c>
      <c r="F148" s="37" t="s">
        <v>227</v>
      </c>
      <c r="G148" s="37" t="s">
        <v>131</v>
      </c>
    </row>
    <row r="149" spans="1:7" ht="30">
      <c r="A149" s="37" t="s">
        <v>719</v>
      </c>
      <c r="B149" s="37" t="s">
        <v>278</v>
      </c>
      <c r="C149" s="37" t="s">
        <v>281</v>
      </c>
      <c r="D149" s="37" t="s">
        <v>131</v>
      </c>
      <c r="E149" s="37" t="s">
        <v>131</v>
      </c>
      <c r="F149" s="37" t="s">
        <v>281</v>
      </c>
      <c r="G149" s="37" t="s">
        <v>131</v>
      </c>
    </row>
    <row r="150" spans="1:7">
      <c r="A150" s="37" t="s">
        <v>720</v>
      </c>
      <c r="B150" s="37" t="s">
        <v>278</v>
      </c>
      <c r="C150" s="37" t="s">
        <v>282</v>
      </c>
      <c r="D150" s="37" t="s">
        <v>131</v>
      </c>
      <c r="E150" s="37" t="s">
        <v>131</v>
      </c>
      <c r="F150" s="37" t="s">
        <v>282</v>
      </c>
      <c r="G150" s="37" t="s">
        <v>131</v>
      </c>
    </row>
    <row r="151" spans="1:7">
      <c r="A151" s="37" t="s">
        <v>721</v>
      </c>
      <c r="B151" s="37" t="s">
        <v>278</v>
      </c>
      <c r="C151" s="37" t="s">
        <v>283</v>
      </c>
      <c r="D151" s="37" t="s">
        <v>131</v>
      </c>
      <c r="E151" s="37" t="s">
        <v>131</v>
      </c>
      <c r="F151" s="37" t="s">
        <v>283</v>
      </c>
      <c r="G151" s="37" t="s">
        <v>131</v>
      </c>
    </row>
    <row r="152" spans="1:7">
      <c r="A152" s="37" t="s">
        <v>722</v>
      </c>
      <c r="B152" s="37" t="s">
        <v>278</v>
      </c>
      <c r="C152" s="37" t="s">
        <v>284</v>
      </c>
      <c r="D152" s="37" t="s">
        <v>131</v>
      </c>
      <c r="E152" s="37" t="s">
        <v>131</v>
      </c>
      <c r="F152" s="37" t="s">
        <v>284</v>
      </c>
      <c r="G152" s="37" t="s">
        <v>131</v>
      </c>
    </row>
    <row r="153" spans="1:7">
      <c r="A153" s="37" t="s">
        <v>723</v>
      </c>
      <c r="B153" s="37" t="s">
        <v>278</v>
      </c>
      <c r="C153" s="37" t="s">
        <v>285</v>
      </c>
      <c r="D153" s="37" t="s">
        <v>131</v>
      </c>
      <c r="E153" s="37" t="s">
        <v>131</v>
      </c>
      <c r="F153" s="37" t="s">
        <v>285</v>
      </c>
      <c r="G153" s="37" t="s">
        <v>131</v>
      </c>
    </row>
    <row r="154" spans="1:7">
      <c r="A154" s="37" t="s">
        <v>724</v>
      </c>
      <c r="B154" s="37" t="s">
        <v>278</v>
      </c>
      <c r="C154" s="37" t="s">
        <v>286</v>
      </c>
      <c r="D154" s="37" t="s">
        <v>131</v>
      </c>
      <c r="E154" s="37" t="s">
        <v>131</v>
      </c>
      <c r="F154" s="37" t="s">
        <v>286</v>
      </c>
      <c r="G154" s="37" t="s">
        <v>131</v>
      </c>
    </row>
    <row r="155" spans="1:7" ht="30">
      <c r="A155" s="37" t="s">
        <v>725</v>
      </c>
      <c r="B155" s="37" t="s">
        <v>278</v>
      </c>
      <c r="C155" s="37" t="s">
        <v>287</v>
      </c>
      <c r="D155" s="37" t="s">
        <v>131</v>
      </c>
      <c r="E155" s="37" t="s">
        <v>131</v>
      </c>
      <c r="F155" s="37" t="s">
        <v>287</v>
      </c>
      <c r="G155" s="37" t="s">
        <v>131</v>
      </c>
    </row>
    <row r="156" spans="1:7" ht="45">
      <c r="A156" s="37" t="s">
        <v>726</v>
      </c>
      <c r="B156" s="37" t="s">
        <v>278</v>
      </c>
      <c r="C156" s="37" t="s">
        <v>288</v>
      </c>
      <c r="D156" s="37" t="s">
        <v>131</v>
      </c>
      <c r="E156" s="37" t="s">
        <v>131</v>
      </c>
      <c r="F156" s="37" t="s">
        <v>288</v>
      </c>
      <c r="G156" s="37" t="s">
        <v>131</v>
      </c>
    </row>
    <row r="157" spans="1:7">
      <c r="A157" s="37" t="s">
        <v>727</v>
      </c>
      <c r="B157" s="37" t="s">
        <v>278</v>
      </c>
      <c r="C157" s="37" t="s">
        <v>289</v>
      </c>
      <c r="D157" s="37" t="s">
        <v>131</v>
      </c>
      <c r="E157" s="37" t="s">
        <v>131</v>
      </c>
      <c r="F157" s="37" t="s">
        <v>289</v>
      </c>
      <c r="G157" s="37" t="s">
        <v>131</v>
      </c>
    </row>
    <row r="158" spans="1:7">
      <c r="A158" s="37" t="s">
        <v>728</v>
      </c>
      <c r="B158" s="37" t="s">
        <v>278</v>
      </c>
      <c r="C158" s="37" t="s">
        <v>290</v>
      </c>
      <c r="D158" s="37" t="s">
        <v>131</v>
      </c>
      <c r="E158" s="37" t="s">
        <v>131</v>
      </c>
      <c r="F158" s="37" t="s">
        <v>290</v>
      </c>
      <c r="G158" s="37" t="s">
        <v>131</v>
      </c>
    </row>
    <row r="159" spans="1:7" ht="30">
      <c r="A159" s="37" t="s">
        <v>729</v>
      </c>
      <c r="B159" s="37" t="s">
        <v>278</v>
      </c>
      <c r="C159" s="37" t="s">
        <v>291</v>
      </c>
      <c r="D159" s="37" t="s">
        <v>131</v>
      </c>
      <c r="E159" s="37" t="s">
        <v>131</v>
      </c>
      <c r="F159" s="37" t="s">
        <v>291</v>
      </c>
      <c r="G159" s="37" t="s">
        <v>131</v>
      </c>
    </row>
    <row r="160" spans="1:7" ht="30">
      <c r="A160" s="37" t="s">
        <v>730</v>
      </c>
      <c r="B160" s="37" t="s">
        <v>278</v>
      </c>
      <c r="C160" s="37" t="s">
        <v>292</v>
      </c>
      <c r="D160" s="37" t="s">
        <v>131</v>
      </c>
      <c r="E160" s="37" t="s">
        <v>131</v>
      </c>
      <c r="F160" s="37" t="s">
        <v>292</v>
      </c>
      <c r="G160" s="37" t="s">
        <v>131</v>
      </c>
    </row>
    <row r="161" spans="1:7" ht="30">
      <c r="A161" s="37" t="s">
        <v>731</v>
      </c>
      <c r="B161" s="37" t="s">
        <v>278</v>
      </c>
      <c r="C161" s="37" t="s">
        <v>293</v>
      </c>
      <c r="D161" s="37" t="s">
        <v>131</v>
      </c>
      <c r="E161" s="37" t="s">
        <v>131</v>
      </c>
      <c r="F161" s="37" t="s">
        <v>293</v>
      </c>
      <c r="G161" s="37" t="s">
        <v>131</v>
      </c>
    </row>
    <row r="162" spans="1:7" ht="30">
      <c r="A162" s="37" t="s">
        <v>732</v>
      </c>
      <c r="B162" s="37" t="s">
        <v>278</v>
      </c>
      <c r="C162" s="37" t="s">
        <v>294</v>
      </c>
      <c r="D162" s="37" t="s">
        <v>131</v>
      </c>
      <c r="E162" s="37" t="s">
        <v>131</v>
      </c>
      <c r="F162" s="37" t="s">
        <v>294</v>
      </c>
      <c r="G162" s="37" t="s">
        <v>131</v>
      </c>
    </row>
    <row r="163" spans="1:7">
      <c r="A163" s="37" t="s">
        <v>733</v>
      </c>
      <c r="B163" s="37" t="s">
        <v>278</v>
      </c>
      <c r="C163" s="37" t="s">
        <v>295</v>
      </c>
      <c r="D163" s="37" t="s">
        <v>131</v>
      </c>
      <c r="E163" s="37" t="s">
        <v>131</v>
      </c>
      <c r="F163" s="37" t="s">
        <v>295</v>
      </c>
      <c r="G163" s="37" t="s">
        <v>131</v>
      </c>
    </row>
    <row r="164" spans="1:7" ht="30">
      <c r="A164" s="37" t="s">
        <v>734</v>
      </c>
      <c r="B164" s="37" t="s">
        <v>278</v>
      </c>
      <c r="C164" s="37" t="s">
        <v>296</v>
      </c>
      <c r="D164" s="37" t="s">
        <v>131</v>
      </c>
      <c r="E164" s="37" t="s">
        <v>131</v>
      </c>
      <c r="F164" s="37" t="s">
        <v>296</v>
      </c>
      <c r="G164" s="37" t="s">
        <v>131</v>
      </c>
    </row>
    <row r="165" spans="1:7">
      <c r="A165" s="37" t="s">
        <v>735</v>
      </c>
      <c r="B165" s="37" t="s">
        <v>278</v>
      </c>
      <c r="C165" s="37" t="s">
        <v>297</v>
      </c>
      <c r="D165" s="37" t="s">
        <v>131</v>
      </c>
      <c r="E165" s="37" t="s">
        <v>131</v>
      </c>
      <c r="F165" s="37" t="s">
        <v>297</v>
      </c>
      <c r="G165" s="37" t="s">
        <v>131</v>
      </c>
    </row>
    <row r="166" spans="1:7">
      <c r="A166" s="37" t="s">
        <v>736</v>
      </c>
      <c r="B166" s="37" t="s">
        <v>278</v>
      </c>
      <c r="C166" s="37" t="s">
        <v>298</v>
      </c>
      <c r="D166" s="37" t="s">
        <v>131</v>
      </c>
      <c r="E166" s="37" t="s">
        <v>131</v>
      </c>
      <c r="F166" s="37" t="s">
        <v>298</v>
      </c>
      <c r="G166" s="37" t="s">
        <v>131</v>
      </c>
    </row>
    <row r="167" spans="1:7" ht="30">
      <c r="A167" s="37" t="s">
        <v>737</v>
      </c>
      <c r="B167" s="37" t="s">
        <v>278</v>
      </c>
      <c r="C167" s="37" t="s">
        <v>299</v>
      </c>
      <c r="D167" s="37" t="s">
        <v>131</v>
      </c>
      <c r="E167" s="37" t="s">
        <v>131</v>
      </c>
      <c r="F167" s="37" t="s">
        <v>299</v>
      </c>
      <c r="G167" s="37" t="s">
        <v>131</v>
      </c>
    </row>
    <row r="168" spans="1:7">
      <c r="A168" s="37" t="s">
        <v>738</v>
      </c>
      <c r="B168" s="37" t="s">
        <v>278</v>
      </c>
      <c r="C168" s="37" t="s">
        <v>300</v>
      </c>
      <c r="D168" s="37" t="s">
        <v>131</v>
      </c>
      <c r="E168" s="37" t="s">
        <v>131</v>
      </c>
      <c r="F168" s="37" t="s">
        <v>300</v>
      </c>
      <c r="G168" s="37" t="s">
        <v>131</v>
      </c>
    </row>
    <row r="169" spans="1:7">
      <c r="A169" s="37" t="s">
        <v>739</v>
      </c>
      <c r="B169" s="37" t="s">
        <v>301</v>
      </c>
      <c r="C169" s="37" t="s">
        <v>302</v>
      </c>
      <c r="D169" s="37" t="s">
        <v>131</v>
      </c>
      <c r="E169" s="37" t="s">
        <v>131</v>
      </c>
      <c r="F169" s="37" t="s">
        <v>302</v>
      </c>
      <c r="G169" s="37" t="s">
        <v>131</v>
      </c>
    </row>
    <row r="170" spans="1:7">
      <c r="A170" s="37" t="s">
        <v>740</v>
      </c>
      <c r="B170" s="37" t="s">
        <v>301</v>
      </c>
      <c r="C170" s="37" t="s">
        <v>303</v>
      </c>
      <c r="D170" s="37" t="s">
        <v>131</v>
      </c>
      <c r="E170" s="37" t="s">
        <v>131</v>
      </c>
      <c r="F170" s="37" t="s">
        <v>303</v>
      </c>
      <c r="G170" s="37" t="s">
        <v>131</v>
      </c>
    </row>
    <row r="171" spans="1:7" ht="30">
      <c r="A171" s="37" t="s">
        <v>741</v>
      </c>
      <c r="B171" s="37" t="s">
        <v>301</v>
      </c>
      <c r="C171" s="37" t="s">
        <v>207</v>
      </c>
      <c r="D171" s="37" t="s">
        <v>131</v>
      </c>
      <c r="E171" s="37" t="s">
        <v>131</v>
      </c>
      <c r="F171" s="37" t="s">
        <v>207</v>
      </c>
      <c r="G171" s="37" t="s">
        <v>131</v>
      </c>
    </row>
    <row r="172" spans="1:7">
      <c r="A172" s="37" t="s">
        <v>742</v>
      </c>
      <c r="B172" s="37" t="s">
        <v>301</v>
      </c>
      <c r="C172" s="37" t="s">
        <v>304</v>
      </c>
      <c r="D172" s="37" t="s">
        <v>131</v>
      </c>
      <c r="E172" s="37" t="s">
        <v>131</v>
      </c>
      <c r="F172" s="37" t="s">
        <v>304</v>
      </c>
      <c r="G172" s="37" t="s">
        <v>131</v>
      </c>
    </row>
    <row r="173" spans="1:7">
      <c r="A173" s="37" t="s">
        <v>743</v>
      </c>
      <c r="B173" s="37" t="s">
        <v>301</v>
      </c>
      <c r="C173" s="37" t="s">
        <v>305</v>
      </c>
      <c r="D173" s="37" t="s">
        <v>131</v>
      </c>
      <c r="E173" s="37" t="s">
        <v>131</v>
      </c>
      <c r="F173" s="37" t="s">
        <v>305</v>
      </c>
      <c r="G173" s="37" t="s">
        <v>131</v>
      </c>
    </row>
    <row r="174" spans="1:7">
      <c r="A174" s="37" t="s">
        <v>744</v>
      </c>
      <c r="B174" s="37" t="s">
        <v>301</v>
      </c>
      <c r="C174" s="37" t="s">
        <v>306</v>
      </c>
      <c r="D174" s="37" t="s">
        <v>131</v>
      </c>
      <c r="E174" s="37" t="s">
        <v>131</v>
      </c>
      <c r="F174" s="37" t="s">
        <v>306</v>
      </c>
      <c r="G174" s="37" t="s">
        <v>131</v>
      </c>
    </row>
    <row r="175" spans="1:7">
      <c r="A175" s="37" t="s">
        <v>745</v>
      </c>
      <c r="B175" s="37" t="s">
        <v>301</v>
      </c>
      <c r="C175" s="37" t="s">
        <v>307</v>
      </c>
      <c r="D175" s="37" t="s">
        <v>131</v>
      </c>
      <c r="E175" s="37" t="s">
        <v>131</v>
      </c>
      <c r="F175" s="37" t="s">
        <v>307</v>
      </c>
      <c r="G175" s="37" t="s">
        <v>131</v>
      </c>
    </row>
    <row r="176" spans="1:7">
      <c r="A176" s="37" t="s">
        <v>746</v>
      </c>
      <c r="B176" s="37" t="s">
        <v>301</v>
      </c>
      <c r="C176" s="37" t="s">
        <v>308</v>
      </c>
      <c r="D176" s="37" t="s">
        <v>131</v>
      </c>
      <c r="E176" s="37" t="s">
        <v>131</v>
      </c>
      <c r="F176" s="37" t="s">
        <v>308</v>
      </c>
      <c r="G176" s="37" t="s">
        <v>131</v>
      </c>
    </row>
    <row r="177" spans="1:7">
      <c r="A177" s="37" t="s">
        <v>747</v>
      </c>
      <c r="B177" s="37" t="s">
        <v>301</v>
      </c>
      <c r="C177" s="37" t="s">
        <v>309</v>
      </c>
      <c r="D177" s="37" t="s">
        <v>131</v>
      </c>
      <c r="E177" s="37" t="s">
        <v>131</v>
      </c>
      <c r="F177" s="37" t="s">
        <v>309</v>
      </c>
      <c r="G177" s="37" t="s">
        <v>131</v>
      </c>
    </row>
    <row r="178" spans="1:7">
      <c r="A178" s="37" t="s">
        <v>748</v>
      </c>
      <c r="B178" s="37" t="s">
        <v>310</v>
      </c>
      <c r="C178" s="37" t="s">
        <v>210</v>
      </c>
      <c r="D178" s="37" t="s">
        <v>131</v>
      </c>
      <c r="E178" s="37" t="s">
        <v>131</v>
      </c>
      <c r="F178" s="37" t="s">
        <v>210</v>
      </c>
      <c r="G178" s="37" t="s">
        <v>131</v>
      </c>
    </row>
    <row r="179" spans="1:7">
      <c r="A179" s="37" t="s">
        <v>749</v>
      </c>
      <c r="B179" s="37" t="s">
        <v>310</v>
      </c>
      <c r="C179" s="37" t="s">
        <v>311</v>
      </c>
      <c r="D179" s="37" t="s">
        <v>131</v>
      </c>
      <c r="E179" s="37" t="s">
        <v>131</v>
      </c>
      <c r="F179" s="37" t="s">
        <v>311</v>
      </c>
      <c r="G179" s="37" t="s">
        <v>131</v>
      </c>
    </row>
    <row r="180" spans="1:7">
      <c r="A180" s="37" t="s">
        <v>750</v>
      </c>
      <c r="B180" s="37" t="s">
        <v>310</v>
      </c>
      <c r="C180" s="37" t="s">
        <v>312</v>
      </c>
      <c r="D180" s="37" t="s">
        <v>131</v>
      </c>
      <c r="E180" s="37" t="s">
        <v>131</v>
      </c>
      <c r="F180" s="37" t="s">
        <v>312</v>
      </c>
      <c r="G180" s="37" t="s">
        <v>131</v>
      </c>
    </row>
    <row r="181" spans="1:7">
      <c r="A181" s="37" t="s">
        <v>751</v>
      </c>
      <c r="B181" s="37" t="s">
        <v>310</v>
      </c>
      <c r="C181" s="37" t="s">
        <v>313</v>
      </c>
      <c r="D181" s="37" t="s">
        <v>131</v>
      </c>
      <c r="E181" s="37" t="s">
        <v>131</v>
      </c>
      <c r="F181" s="37" t="s">
        <v>313</v>
      </c>
      <c r="G181" s="37" t="s">
        <v>131</v>
      </c>
    </row>
    <row r="182" spans="1:7" ht="30">
      <c r="A182" s="37" t="s">
        <v>752</v>
      </c>
      <c r="B182" s="37" t="s">
        <v>310</v>
      </c>
      <c r="C182" s="37" t="s">
        <v>314</v>
      </c>
      <c r="D182" s="37" t="s">
        <v>131</v>
      </c>
      <c r="E182" s="37" t="s">
        <v>131</v>
      </c>
      <c r="F182" s="37" t="s">
        <v>314</v>
      </c>
      <c r="G182" s="37" t="s">
        <v>131</v>
      </c>
    </row>
    <row r="183" spans="1:7">
      <c r="A183" s="37" t="s">
        <v>753</v>
      </c>
      <c r="B183" s="37" t="s">
        <v>310</v>
      </c>
      <c r="C183" s="37" t="s">
        <v>315</v>
      </c>
      <c r="D183" s="37" t="s">
        <v>131</v>
      </c>
      <c r="E183" s="37" t="s">
        <v>131</v>
      </c>
      <c r="F183" s="37" t="s">
        <v>315</v>
      </c>
      <c r="G183" s="37" t="s">
        <v>131</v>
      </c>
    </row>
    <row r="184" spans="1:7" ht="90">
      <c r="A184" s="37" t="s">
        <v>754</v>
      </c>
      <c r="B184" s="37" t="s">
        <v>310</v>
      </c>
      <c r="C184" s="37" t="s">
        <v>316</v>
      </c>
      <c r="D184" s="37" t="s">
        <v>131</v>
      </c>
      <c r="E184" s="37" t="s">
        <v>131</v>
      </c>
      <c r="F184" s="37" t="s">
        <v>316</v>
      </c>
      <c r="G184" s="37" t="s">
        <v>131</v>
      </c>
    </row>
    <row r="185" spans="1:7" ht="60">
      <c r="A185" s="37" t="s">
        <v>755</v>
      </c>
      <c r="B185" s="37" t="s">
        <v>310</v>
      </c>
      <c r="C185" s="37" t="s">
        <v>317</v>
      </c>
      <c r="D185" s="37" t="s">
        <v>131</v>
      </c>
      <c r="E185" s="37" t="s">
        <v>131</v>
      </c>
      <c r="F185" s="37" t="s">
        <v>317</v>
      </c>
      <c r="G185" s="37" t="s">
        <v>131</v>
      </c>
    </row>
    <row r="186" spans="1:7" ht="45">
      <c r="A186" s="37" t="s">
        <v>756</v>
      </c>
      <c r="B186" s="37" t="s">
        <v>310</v>
      </c>
      <c r="C186" s="37" t="s">
        <v>318</v>
      </c>
      <c r="D186" s="37" t="s">
        <v>131</v>
      </c>
      <c r="E186" s="37" t="s">
        <v>131</v>
      </c>
      <c r="F186" s="37" t="s">
        <v>318</v>
      </c>
      <c r="G186" s="37" t="s">
        <v>131</v>
      </c>
    </row>
    <row r="187" spans="1:7">
      <c r="A187" s="37" t="s">
        <v>757</v>
      </c>
      <c r="B187" s="37" t="s">
        <v>310</v>
      </c>
      <c r="C187" s="37" t="s">
        <v>319</v>
      </c>
      <c r="D187" s="37" t="s">
        <v>131</v>
      </c>
      <c r="E187" s="37" t="s">
        <v>131</v>
      </c>
      <c r="F187" s="37" t="s">
        <v>319</v>
      </c>
      <c r="G187" s="37" t="s">
        <v>131</v>
      </c>
    </row>
    <row r="188" spans="1:7">
      <c r="A188" s="37" t="s">
        <v>758</v>
      </c>
      <c r="B188" s="37" t="s">
        <v>310</v>
      </c>
      <c r="C188" s="37" t="s">
        <v>320</v>
      </c>
      <c r="D188" s="37" t="s">
        <v>131</v>
      </c>
      <c r="E188" s="37" t="s">
        <v>131</v>
      </c>
      <c r="F188" s="37" t="s">
        <v>320</v>
      </c>
      <c r="G188" s="37" t="s">
        <v>131</v>
      </c>
    </row>
    <row r="189" spans="1:7">
      <c r="A189" s="37" t="s">
        <v>759</v>
      </c>
      <c r="B189" s="37" t="s">
        <v>310</v>
      </c>
      <c r="C189" s="37" t="s">
        <v>321</v>
      </c>
      <c r="D189" s="37" t="s">
        <v>131</v>
      </c>
      <c r="E189" s="37" t="s">
        <v>131</v>
      </c>
      <c r="F189" s="37" t="s">
        <v>321</v>
      </c>
      <c r="G189" s="37" t="s">
        <v>131</v>
      </c>
    </row>
    <row r="190" spans="1:7">
      <c r="A190" s="37" t="s">
        <v>760</v>
      </c>
      <c r="B190" s="37" t="s">
        <v>310</v>
      </c>
      <c r="C190" s="37" t="s">
        <v>322</v>
      </c>
      <c r="D190" s="37" t="s">
        <v>131</v>
      </c>
      <c r="E190" s="37" t="s">
        <v>131</v>
      </c>
      <c r="F190" s="37" t="s">
        <v>322</v>
      </c>
      <c r="G190" s="37" t="s">
        <v>131</v>
      </c>
    </row>
    <row r="191" spans="1:7" ht="45">
      <c r="A191" s="37" t="s">
        <v>761</v>
      </c>
      <c r="B191" s="37" t="s">
        <v>310</v>
      </c>
      <c r="C191" s="37" t="s">
        <v>323</v>
      </c>
      <c r="D191" s="37" t="s">
        <v>131</v>
      </c>
      <c r="E191" s="37" t="s">
        <v>131</v>
      </c>
      <c r="F191" s="37" t="s">
        <v>323</v>
      </c>
      <c r="G191" s="37" t="s">
        <v>131</v>
      </c>
    </row>
    <row r="192" spans="1:7" ht="45">
      <c r="A192" s="37" t="s">
        <v>762</v>
      </c>
      <c r="B192" s="37" t="s">
        <v>324</v>
      </c>
      <c r="C192" s="37" t="s">
        <v>325</v>
      </c>
      <c r="D192" s="37" t="s">
        <v>131</v>
      </c>
      <c r="E192" s="37" t="s">
        <v>131</v>
      </c>
      <c r="F192" s="37" t="s">
        <v>325</v>
      </c>
      <c r="G192" s="37" t="s">
        <v>131</v>
      </c>
    </row>
    <row r="193" spans="1:7">
      <c r="A193" s="37" t="s">
        <v>763</v>
      </c>
      <c r="B193" s="37" t="s">
        <v>324</v>
      </c>
      <c r="C193" s="37" t="s">
        <v>218</v>
      </c>
      <c r="D193" s="37" t="s">
        <v>131</v>
      </c>
      <c r="E193" s="37" t="s">
        <v>131</v>
      </c>
      <c r="F193" s="37" t="s">
        <v>218</v>
      </c>
      <c r="G193" s="37" t="s">
        <v>131</v>
      </c>
    </row>
    <row r="194" spans="1:7">
      <c r="A194" s="37" t="s">
        <v>764</v>
      </c>
      <c r="B194" s="37" t="s">
        <v>324</v>
      </c>
      <c r="C194" s="37" t="s">
        <v>326</v>
      </c>
      <c r="D194" s="37" t="s">
        <v>131</v>
      </c>
      <c r="E194" s="37" t="s">
        <v>131</v>
      </c>
      <c r="F194" s="37" t="s">
        <v>326</v>
      </c>
      <c r="G194" s="37" t="s">
        <v>131</v>
      </c>
    </row>
    <row r="195" spans="1:7">
      <c r="A195" s="37" t="s">
        <v>765</v>
      </c>
      <c r="B195" s="37" t="s">
        <v>324</v>
      </c>
      <c r="C195" s="37" t="s">
        <v>327</v>
      </c>
      <c r="D195" s="37" t="s">
        <v>131</v>
      </c>
      <c r="E195" s="37" t="s">
        <v>131</v>
      </c>
      <c r="F195" s="37" t="s">
        <v>327</v>
      </c>
      <c r="G195" s="37" t="s">
        <v>131</v>
      </c>
    </row>
    <row r="196" spans="1:7">
      <c r="A196" s="37" t="s">
        <v>766</v>
      </c>
      <c r="B196" s="37" t="s">
        <v>324</v>
      </c>
      <c r="C196" s="37" t="s">
        <v>328</v>
      </c>
      <c r="D196" s="37" t="s">
        <v>131</v>
      </c>
      <c r="E196" s="37" t="s">
        <v>131</v>
      </c>
      <c r="F196" s="37" t="s">
        <v>328</v>
      </c>
      <c r="G196" s="37" t="s">
        <v>131</v>
      </c>
    </row>
    <row r="197" spans="1:7">
      <c r="A197" s="37" t="s">
        <v>767</v>
      </c>
      <c r="B197" s="37" t="s">
        <v>324</v>
      </c>
      <c r="C197" s="37" t="s">
        <v>329</v>
      </c>
      <c r="D197" s="37" t="s">
        <v>131</v>
      </c>
      <c r="E197" s="37" t="s">
        <v>131</v>
      </c>
      <c r="F197" s="37" t="s">
        <v>329</v>
      </c>
      <c r="G197" s="37" t="s">
        <v>131</v>
      </c>
    </row>
    <row r="198" spans="1:7">
      <c r="A198" s="37" t="s">
        <v>768</v>
      </c>
      <c r="B198" s="37" t="s">
        <v>324</v>
      </c>
      <c r="C198" s="37" t="s">
        <v>321</v>
      </c>
      <c r="D198" s="37" t="s">
        <v>131</v>
      </c>
      <c r="E198" s="37" t="s">
        <v>131</v>
      </c>
      <c r="F198" s="37" t="s">
        <v>321</v>
      </c>
      <c r="G198" s="37" t="s">
        <v>131</v>
      </c>
    </row>
    <row r="199" spans="1:7">
      <c r="A199" s="37" t="s">
        <v>769</v>
      </c>
      <c r="B199" s="37" t="s">
        <v>324</v>
      </c>
      <c r="C199" s="37" t="s">
        <v>322</v>
      </c>
      <c r="D199" s="37" t="s">
        <v>131</v>
      </c>
      <c r="E199" s="37" t="s">
        <v>131</v>
      </c>
      <c r="F199" s="37" t="s">
        <v>322</v>
      </c>
      <c r="G199" s="37" t="s">
        <v>131</v>
      </c>
    </row>
    <row r="200" spans="1:7">
      <c r="A200" s="37" t="s">
        <v>770</v>
      </c>
      <c r="B200" s="37" t="s">
        <v>330</v>
      </c>
      <c r="C200" s="37" t="s">
        <v>331</v>
      </c>
      <c r="D200" s="37" t="s">
        <v>131</v>
      </c>
      <c r="E200" s="37" t="s">
        <v>131</v>
      </c>
      <c r="F200" s="37" t="s">
        <v>331</v>
      </c>
      <c r="G200" s="37" t="s">
        <v>131</v>
      </c>
    </row>
    <row r="201" spans="1:7">
      <c r="A201" s="37" t="s">
        <v>771</v>
      </c>
      <c r="B201" s="37" t="s">
        <v>330</v>
      </c>
      <c r="C201" s="37" t="s">
        <v>332</v>
      </c>
      <c r="D201" s="37" t="s">
        <v>131</v>
      </c>
      <c r="E201" s="37" t="s">
        <v>131</v>
      </c>
      <c r="F201" s="37" t="s">
        <v>332</v>
      </c>
      <c r="G201" s="37" t="s">
        <v>131</v>
      </c>
    </row>
    <row r="202" spans="1:7">
      <c r="A202" s="37" t="s">
        <v>772</v>
      </c>
      <c r="B202" s="37" t="s">
        <v>330</v>
      </c>
      <c r="C202" s="37" t="s">
        <v>333</v>
      </c>
      <c r="D202" s="37" t="s">
        <v>131</v>
      </c>
      <c r="E202" s="37" t="s">
        <v>131</v>
      </c>
      <c r="F202" s="37" t="s">
        <v>333</v>
      </c>
      <c r="G202" s="37" t="s">
        <v>131</v>
      </c>
    </row>
    <row r="203" spans="1:7">
      <c r="A203" s="37" t="s">
        <v>773</v>
      </c>
      <c r="B203" s="37" t="s">
        <v>330</v>
      </c>
      <c r="C203" s="37" t="s">
        <v>334</v>
      </c>
      <c r="D203" s="37" t="s">
        <v>131</v>
      </c>
      <c r="E203" s="37" t="s">
        <v>131</v>
      </c>
      <c r="F203" s="37" t="s">
        <v>334</v>
      </c>
      <c r="G203" s="37" t="s">
        <v>131</v>
      </c>
    </row>
    <row r="204" spans="1:7">
      <c r="A204" s="37" t="s">
        <v>774</v>
      </c>
      <c r="B204" s="37" t="s">
        <v>330</v>
      </c>
      <c r="C204" s="37" t="s">
        <v>335</v>
      </c>
      <c r="D204" s="37" t="s">
        <v>131</v>
      </c>
      <c r="E204" s="37" t="s">
        <v>131</v>
      </c>
      <c r="F204" s="37" t="s">
        <v>335</v>
      </c>
      <c r="G204" s="37" t="s">
        <v>131</v>
      </c>
    </row>
    <row r="205" spans="1:7">
      <c r="A205" s="37" t="s">
        <v>775</v>
      </c>
      <c r="B205" s="37" t="s">
        <v>330</v>
      </c>
      <c r="C205" s="37" t="s">
        <v>336</v>
      </c>
      <c r="D205" s="37" t="s">
        <v>131</v>
      </c>
      <c r="E205" s="37" t="s">
        <v>131</v>
      </c>
      <c r="F205" s="37" t="s">
        <v>336</v>
      </c>
      <c r="G205" s="37" t="s">
        <v>131</v>
      </c>
    </row>
    <row r="206" spans="1:7">
      <c r="A206" s="37" t="s">
        <v>776</v>
      </c>
      <c r="B206" s="37" t="s">
        <v>330</v>
      </c>
      <c r="C206" s="37" t="s">
        <v>337</v>
      </c>
      <c r="D206" s="37" t="s">
        <v>131</v>
      </c>
      <c r="E206" s="37" t="s">
        <v>131</v>
      </c>
      <c r="F206" s="37" t="s">
        <v>337</v>
      </c>
      <c r="G206" s="37" t="s">
        <v>131</v>
      </c>
    </row>
    <row r="207" spans="1:7" ht="30">
      <c r="A207" s="37" t="s">
        <v>777</v>
      </c>
      <c r="B207" s="37" t="s">
        <v>330</v>
      </c>
      <c r="C207" s="37" t="s">
        <v>338</v>
      </c>
      <c r="D207" s="37" t="s">
        <v>131</v>
      </c>
      <c r="E207" s="37" t="s">
        <v>131</v>
      </c>
      <c r="F207" s="37" t="s">
        <v>338</v>
      </c>
      <c r="G207" s="37" t="s">
        <v>131</v>
      </c>
    </row>
    <row r="208" spans="1:7" ht="45">
      <c r="A208" s="37" t="s">
        <v>778</v>
      </c>
      <c r="B208" s="37" t="s">
        <v>330</v>
      </c>
      <c r="C208" s="37" t="s">
        <v>339</v>
      </c>
      <c r="D208" s="37" t="s">
        <v>131</v>
      </c>
      <c r="E208" s="37" t="s">
        <v>131</v>
      </c>
      <c r="F208" s="37" t="s">
        <v>339</v>
      </c>
      <c r="G208" s="37" t="s">
        <v>131</v>
      </c>
    </row>
    <row r="209" spans="1:7">
      <c r="A209" s="37" t="s">
        <v>779</v>
      </c>
      <c r="B209" s="37" t="s">
        <v>330</v>
      </c>
      <c r="C209" s="37" t="s">
        <v>289</v>
      </c>
      <c r="D209" s="37" t="s">
        <v>131</v>
      </c>
      <c r="E209" s="37" t="s">
        <v>131</v>
      </c>
      <c r="F209" s="37" t="s">
        <v>289</v>
      </c>
      <c r="G209" s="37" t="s">
        <v>131</v>
      </c>
    </row>
    <row r="210" spans="1:7">
      <c r="A210" s="37" t="s">
        <v>780</v>
      </c>
      <c r="B210" s="37" t="s">
        <v>330</v>
      </c>
      <c r="C210" s="37" t="s">
        <v>321</v>
      </c>
      <c r="D210" s="37" t="s">
        <v>131</v>
      </c>
      <c r="E210" s="37" t="s">
        <v>131</v>
      </c>
      <c r="F210" s="37" t="s">
        <v>321</v>
      </c>
      <c r="G210" s="37" t="s">
        <v>131</v>
      </c>
    </row>
    <row r="211" spans="1:7">
      <c r="A211" s="37" t="s">
        <v>781</v>
      </c>
      <c r="B211" s="37" t="s">
        <v>330</v>
      </c>
      <c r="C211" s="37" t="s">
        <v>340</v>
      </c>
      <c r="D211" s="37" t="s">
        <v>131</v>
      </c>
      <c r="E211" s="37" t="s">
        <v>131</v>
      </c>
      <c r="F211" s="37" t="s">
        <v>340</v>
      </c>
      <c r="G211" s="37" t="s">
        <v>131</v>
      </c>
    </row>
    <row r="212" spans="1:7" ht="30">
      <c r="A212" s="37" t="s">
        <v>782</v>
      </c>
      <c r="B212" s="37" t="s">
        <v>341</v>
      </c>
      <c r="C212" s="37" t="s">
        <v>207</v>
      </c>
      <c r="D212" s="37" t="s">
        <v>131</v>
      </c>
      <c r="E212" s="37" t="s">
        <v>131</v>
      </c>
      <c r="F212" s="37" t="s">
        <v>207</v>
      </c>
      <c r="G212" s="37" t="s">
        <v>131</v>
      </c>
    </row>
    <row r="213" spans="1:7">
      <c r="A213" s="37" t="s">
        <v>783</v>
      </c>
      <c r="B213" s="37" t="s">
        <v>341</v>
      </c>
      <c r="C213" s="37" t="s">
        <v>342</v>
      </c>
      <c r="D213" s="37" t="s">
        <v>131</v>
      </c>
      <c r="E213" s="37" t="s">
        <v>131</v>
      </c>
      <c r="F213" s="37" t="s">
        <v>342</v>
      </c>
      <c r="G213" s="37" t="s">
        <v>131</v>
      </c>
    </row>
    <row r="214" spans="1:7" ht="45">
      <c r="A214" s="37" t="s">
        <v>784</v>
      </c>
      <c r="B214" s="37" t="s">
        <v>341</v>
      </c>
      <c r="C214" s="37" t="s">
        <v>343</v>
      </c>
      <c r="D214" s="37" t="s">
        <v>131</v>
      </c>
      <c r="E214" s="37" t="s">
        <v>131</v>
      </c>
      <c r="F214" s="37" t="s">
        <v>343</v>
      </c>
      <c r="G214" s="37" t="s">
        <v>131</v>
      </c>
    </row>
    <row r="215" spans="1:7">
      <c r="A215" s="37" t="s">
        <v>785</v>
      </c>
      <c r="B215" s="37" t="s">
        <v>341</v>
      </c>
      <c r="C215" s="37" t="s">
        <v>344</v>
      </c>
      <c r="D215" s="37" t="s">
        <v>131</v>
      </c>
      <c r="E215" s="37" t="s">
        <v>131</v>
      </c>
      <c r="F215" s="37" t="s">
        <v>344</v>
      </c>
      <c r="G215" s="37" t="s">
        <v>131</v>
      </c>
    </row>
    <row r="216" spans="1:7" ht="30">
      <c r="A216" s="37" t="s">
        <v>786</v>
      </c>
      <c r="B216" s="37" t="s">
        <v>341</v>
      </c>
      <c r="C216" s="37" t="s">
        <v>338</v>
      </c>
      <c r="D216" s="37" t="s">
        <v>131</v>
      </c>
      <c r="E216" s="37" t="s">
        <v>131</v>
      </c>
      <c r="F216" s="37" t="s">
        <v>338</v>
      </c>
      <c r="G216" s="37" t="s">
        <v>131</v>
      </c>
    </row>
    <row r="217" spans="1:7">
      <c r="A217" s="37" t="s">
        <v>787</v>
      </c>
      <c r="B217" s="37" t="s">
        <v>341</v>
      </c>
      <c r="C217" s="37" t="s">
        <v>345</v>
      </c>
      <c r="D217" s="37" t="s">
        <v>131</v>
      </c>
      <c r="E217" s="37" t="s">
        <v>131</v>
      </c>
      <c r="F217" s="37" t="s">
        <v>345</v>
      </c>
      <c r="G217" s="37" t="s">
        <v>131</v>
      </c>
    </row>
    <row r="218" spans="1:7">
      <c r="A218" s="37" t="s">
        <v>788</v>
      </c>
      <c r="B218" s="37" t="s">
        <v>341</v>
      </c>
      <c r="C218" s="37" t="s">
        <v>346</v>
      </c>
      <c r="D218" s="37" t="s">
        <v>131</v>
      </c>
      <c r="E218" s="37" t="s">
        <v>131</v>
      </c>
      <c r="F218" s="37" t="s">
        <v>346</v>
      </c>
      <c r="G218" s="37" t="s">
        <v>131</v>
      </c>
    </row>
    <row r="219" spans="1:7" ht="30">
      <c r="A219" s="37" t="s">
        <v>789</v>
      </c>
      <c r="B219" s="37" t="s">
        <v>341</v>
      </c>
      <c r="C219" s="37" t="s">
        <v>347</v>
      </c>
      <c r="D219" s="37" t="s">
        <v>131</v>
      </c>
      <c r="E219" s="37" t="s">
        <v>131</v>
      </c>
      <c r="F219" s="37" t="s">
        <v>347</v>
      </c>
      <c r="G219" s="37" t="s">
        <v>131</v>
      </c>
    </row>
    <row r="220" spans="1:7">
      <c r="A220" s="37" t="s">
        <v>790</v>
      </c>
      <c r="B220" s="37" t="s">
        <v>341</v>
      </c>
      <c r="C220" s="37" t="s">
        <v>348</v>
      </c>
      <c r="D220" s="37" t="s">
        <v>131</v>
      </c>
      <c r="E220" s="37" t="s">
        <v>131</v>
      </c>
      <c r="F220" s="37" t="s">
        <v>348</v>
      </c>
      <c r="G220" s="37" t="s">
        <v>131</v>
      </c>
    </row>
    <row r="221" spans="1:7" ht="45">
      <c r="A221" s="37" t="s">
        <v>791</v>
      </c>
      <c r="B221" s="37" t="s">
        <v>341</v>
      </c>
      <c r="C221" s="37" t="s">
        <v>349</v>
      </c>
      <c r="D221" s="37" t="s">
        <v>131</v>
      </c>
      <c r="E221" s="37" t="s">
        <v>131</v>
      </c>
      <c r="F221" s="37" t="s">
        <v>349</v>
      </c>
      <c r="G221" s="37" t="s">
        <v>131</v>
      </c>
    </row>
    <row r="222" spans="1:7">
      <c r="A222" s="37" t="s">
        <v>792</v>
      </c>
      <c r="B222" s="37" t="s">
        <v>341</v>
      </c>
      <c r="C222" s="37" t="s">
        <v>350</v>
      </c>
      <c r="D222" s="37" t="s">
        <v>131</v>
      </c>
      <c r="E222" s="37" t="s">
        <v>131</v>
      </c>
      <c r="F222" s="37" t="s">
        <v>350</v>
      </c>
      <c r="G222" s="37" t="s">
        <v>131</v>
      </c>
    </row>
    <row r="223" spans="1:7">
      <c r="A223" s="37" t="s">
        <v>793</v>
      </c>
      <c r="B223" s="37" t="s">
        <v>341</v>
      </c>
      <c r="C223" s="37" t="s">
        <v>322</v>
      </c>
      <c r="D223" s="37" t="s">
        <v>131</v>
      </c>
      <c r="E223" s="37" t="s">
        <v>131</v>
      </c>
      <c r="F223" s="37" t="s">
        <v>322</v>
      </c>
      <c r="G223" s="37" t="s">
        <v>131</v>
      </c>
    </row>
    <row r="224" spans="1:7">
      <c r="A224" s="37" t="s">
        <v>794</v>
      </c>
      <c r="B224" s="37" t="s">
        <v>341</v>
      </c>
      <c r="C224" s="37" t="s">
        <v>351</v>
      </c>
      <c r="D224" s="37" t="s">
        <v>131</v>
      </c>
      <c r="E224" s="37" t="s">
        <v>131</v>
      </c>
      <c r="F224" s="37" t="s">
        <v>351</v>
      </c>
      <c r="G224" s="37" t="s">
        <v>131</v>
      </c>
    </row>
    <row r="225" spans="1:7">
      <c r="A225" s="37" t="s">
        <v>795</v>
      </c>
      <c r="B225" s="37" t="s">
        <v>352</v>
      </c>
      <c r="C225" s="37" t="s">
        <v>147</v>
      </c>
      <c r="D225" s="37" t="s">
        <v>131</v>
      </c>
      <c r="E225" s="37" t="s">
        <v>131</v>
      </c>
      <c r="F225" s="37" t="s">
        <v>147</v>
      </c>
      <c r="G225" s="37" t="s">
        <v>131</v>
      </c>
    </row>
    <row r="226" spans="1:7">
      <c r="A226" s="37" t="s">
        <v>796</v>
      </c>
      <c r="B226" s="37" t="s">
        <v>352</v>
      </c>
      <c r="C226" s="37" t="s">
        <v>149</v>
      </c>
      <c r="D226" s="37" t="s">
        <v>131</v>
      </c>
      <c r="E226" s="37" t="s">
        <v>131</v>
      </c>
      <c r="F226" s="37" t="s">
        <v>149</v>
      </c>
      <c r="G226" s="37" t="s">
        <v>131</v>
      </c>
    </row>
    <row r="227" spans="1:7">
      <c r="A227" s="37" t="s">
        <v>797</v>
      </c>
      <c r="B227" s="37" t="s">
        <v>352</v>
      </c>
      <c r="C227" s="37" t="s">
        <v>353</v>
      </c>
      <c r="D227" s="37" t="s">
        <v>131</v>
      </c>
      <c r="E227" s="37" t="s">
        <v>131</v>
      </c>
      <c r="F227" s="37" t="s">
        <v>353</v>
      </c>
      <c r="G227" s="37" t="s">
        <v>131</v>
      </c>
    </row>
    <row r="228" spans="1:7">
      <c r="A228" s="37" t="s">
        <v>798</v>
      </c>
      <c r="B228" s="37" t="s">
        <v>354</v>
      </c>
      <c r="C228" s="37" t="s">
        <v>355</v>
      </c>
      <c r="D228" s="37" t="s">
        <v>131</v>
      </c>
      <c r="E228" s="37" t="s">
        <v>131</v>
      </c>
      <c r="F228" s="37" t="s">
        <v>355</v>
      </c>
      <c r="G228" s="37" t="s">
        <v>131</v>
      </c>
    </row>
    <row r="229" spans="1:7">
      <c r="A229" s="37" t="s">
        <v>799</v>
      </c>
      <c r="B229" s="37" t="s">
        <v>354</v>
      </c>
      <c r="C229" s="37" t="s">
        <v>356</v>
      </c>
      <c r="D229" s="37" t="s">
        <v>131</v>
      </c>
      <c r="E229" s="37" t="s">
        <v>131</v>
      </c>
      <c r="F229" s="37" t="s">
        <v>356</v>
      </c>
      <c r="G229" s="37" t="s">
        <v>131</v>
      </c>
    </row>
    <row r="230" spans="1:7">
      <c r="A230" s="37" t="s">
        <v>800</v>
      </c>
      <c r="B230" s="37" t="s">
        <v>354</v>
      </c>
      <c r="C230" s="37" t="s">
        <v>328</v>
      </c>
      <c r="D230" s="37" t="s">
        <v>131</v>
      </c>
      <c r="E230" s="37" t="s">
        <v>131</v>
      </c>
      <c r="F230" s="37" t="s">
        <v>328</v>
      </c>
      <c r="G230" s="37" t="s">
        <v>131</v>
      </c>
    </row>
    <row r="231" spans="1:7" ht="30">
      <c r="A231" s="37" t="s">
        <v>801</v>
      </c>
      <c r="B231" s="37" t="s">
        <v>354</v>
      </c>
      <c r="C231" s="37" t="s">
        <v>338</v>
      </c>
      <c r="D231" s="37" t="s">
        <v>131</v>
      </c>
      <c r="E231" s="37" t="s">
        <v>131</v>
      </c>
      <c r="F231" s="37" t="s">
        <v>338</v>
      </c>
      <c r="G231" s="37" t="s">
        <v>131</v>
      </c>
    </row>
    <row r="232" spans="1:7" ht="45">
      <c r="A232" s="37" t="s">
        <v>802</v>
      </c>
      <c r="B232" s="37" t="s">
        <v>354</v>
      </c>
      <c r="C232" s="37" t="s">
        <v>357</v>
      </c>
      <c r="D232" s="37" t="s">
        <v>131</v>
      </c>
      <c r="E232" s="37" t="s">
        <v>131</v>
      </c>
      <c r="F232" s="37" t="s">
        <v>357</v>
      </c>
      <c r="G232" s="37" t="s">
        <v>131</v>
      </c>
    </row>
    <row r="233" spans="1:7">
      <c r="A233" s="37" t="s">
        <v>803</v>
      </c>
      <c r="B233" s="37" t="s">
        <v>354</v>
      </c>
      <c r="C233" s="37" t="s">
        <v>322</v>
      </c>
      <c r="D233" s="37" t="s">
        <v>131</v>
      </c>
      <c r="E233" s="37" t="s">
        <v>131</v>
      </c>
      <c r="F233" s="37" t="s">
        <v>322</v>
      </c>
      <c r="G233" s="37" t="s">
        <v>131</v>
      </c>
    </row>
    <row r="234" spans="1:7">
      <c r="A234" s="37" t="s">
        <v>804</v>
      </c>
      <c r="B234" s="37" t="s">
        <v>358</v>
      </c>
      <c r="C234" s="37" t="s">
        <v>359</v>
      </c>
      <c r="D234" s="37" t="s">
        <v>131</v>
      </c>
      <c r="E234" s="37" t="s">
        <v>131</v>
      </c>
      <c r="F234" s="37" t="s">
        <v>359</v>
      </c>
      <c r="G234" s="37" t="s">
        <v>131</v>
      </c>
    </row>
    <row r="235" spans="1:7">
      <c r="A235" s="37" t="s">
        <v>805</v>
      </c>
      <c r="B235" s="37" t="s">
        <v>358</v>
      </c>
      <c r="C235" s="37" t="s">
        <v>147</v>
      </c>
      <c r="D235" s="37" t="s">
        <v>131</v>
      </c>
      <c r="E235" s="37" t="s">
        <v>131</v>
      </c>
      <c r="F235" s="37" t="s">
        <v>147</v>
      </c>
      <c r="G235" s="37" t="s">
        <v>131</v>
      </c>
    </row>
    <row r="236" spans="1:7">
      <c r="A236" s="37" t="s">
        <v>806</v>
      </c>
      <c r="B236" s="37" t="s">
        <v>358</v>
      </c>
      <c r="C236" s="37" t="s">
        <v>355</v>
      </c>
      <c r="D236" s="37" t="s">
        <v>131</v>
      </c>
      <c r="E236" s="37" t="s">
        <v>131</v>
      </c>
      <c r="F236" s="37" t="s">
        <v>355</v>
      </c>
      <c r="G236" s="37" t="s">
        <v>131</v>
      </c>
    </row>
    <row r="237" spans="1:7">
      <c r="A237" s="37" t="s">
        <v>807</v>
      </c>
      <c r="B237" s="37" t="s">
        <v>358</v>
      </c>
      <c r="C237" s="37" t="s">
        <v>360</v>
      </c>
      <c r="D237" s="37" t="s">
        <v>131</v>
      </c>
      <c r="E237" s="37" t="s">
        <v>131</v>
      </c>
      <c r="F237" s="37" t="s">
        <v>360</v>
      </c>
      <c r="G237" s="37" t="s">
        <v>131</v>
      </c>
    </row>
    <row r="238" spans="1:7">
      <c r="A238" s="37" t="s">
        <v>808</v>
      </c>
      <c r="B238" s="37" t="s">
        <v>358</v>
      </c>
      <c r="C238" s="37" t="s">
        <v>149</v>
      </c>
      <c r="D238" s="37" t="s">
        <v>131</v>
      </c>
      <c r="E238" s="37" t="s">
        <v>131</v>
      </c>
      <c r="F238" s="37" t="s">
        <v>149</v>
      </c>
      <c r="G238" s="37" t="s">
        <v>131</v>
      </c>
    </row>
    <row r="239" spans="1:7">
      <c r="A239" s="37" t="s">
        <v>809</v>
      </c>
      <c r="B239" s="37" t="s">
        <v>358</v>
      </c>
      <c r="C239" s="37" t="s">
        <v>361</v>
      </c>
      <c r="D239" s="37" t="s">
        <v>131</v>
      </c>
      <c r="E239" s="37" t="s">
        <v>131</v>
      </c>
      <c r="F239" s="37" t="s">
        <v>361</v>
      </c>
      <c r="G239" s="37" t="s">
        <v>131</v>
      </c>
    </row>
    <row r="240" spans="1:7">
      <c r="A240" s="37" t="s">
        <v>810</v>
      </c>
      <c r="B240" s="37" t="s">
        <v>358</v>
      </c>
      <c r="C240" s="37" t="s">
        <v>362</v>
      </c>
      <c r="D240" s="37" t="s">
        <v>131</v>
      </c>
      <c r="E240" s="37" t="s">
        <v>131</v>
      </c>
      <c r="F240" s="37" t="s">
        <v>362</v>
      </c>
      <c r="G240" s="37" t="s">
        <v>131</v>
      </c>
    </row>
    <row r="241" spans="1:7">
      <c r="A241" s="37" t="s">
        <v>811</v>
      </c>
      <c r="B241" s="37" t="s">
        <v>358</v>
      </c>
      <c r="C241" s="37" t="s">
        <v>363</v>
      </c>
      <c r="D241" s="37" t="s">
        <v>131</v>
      </c>
      <c r="E241" s="37" t="s">
        <v>131</v>
      </c>
      <c r="F241" s="37" t="s">
        <v>363</v>
      </c>
      <c r="G241" s="37" t="s">
        <v>131</v>
      </c>
    </row>
    <row r="242" spans="1:7">
      <c r="A242" s="37" t="s">
        <v>812</v>
      </c>
      <c r="B242" s="37" t="s">
        <v>358</v>
      </c>
      <c r="C242" s="37" t="s">
        <v>364</v>
      </c>
      <c r="D242" s="37" t="s">
        <v>131</v>
      </c>
      <c r="E242" s="37" t="s">
        <v>131</v>
      </c>
      <c r="F242" s="37" t="s">
        <v>364</v>
      </c>
      <c r="G242" s="37" t="s">
        <v>131</v>
      </c>
    </row>
    <row r="243" spans="1:7">
      <c r="A243" s="37" t="s">
        <v>813</v>
      </c>
      <c r="B243" s="37" t="s">
        <v>365</v>
      </c>
      <c r="C243" s="37" t="s">
        <v>366</v>
      </c>
      <c r="D243" s="37" t="s">
        <v>131</v>
      </c>
      <c r="E243" s="37" t="s">
        <v>131</v>
      </c>
      <c r="F243" s="37" t="s">
        <v>366</v>
      </c>
      <c r="G243" s="37" t="s">
        <v>131</v>
      </c>
    </row>
    <row r="244" spans="1:7">
      <c r="A244" s="37" t="s">
        <v>814</v>
      </c>
      <c r="B244" s="37" t="s">
        <v>365</v>
      </c>
      <c r="C244" s="37" t="s">
        <v>362</v>
      </c>
      <c r="D244" s="37" t="s">
        <v>131</v>
      </c>
      <c r="E244" s="37" t="s">
        <v>131</v>
      </c>
      <c r="F244" s="37" t="s">
        <v>362</v>
      </c>
      <c r="G244" s="37" t="s">
        <v>131</v>
      </c>
    </row>
    <row r="245" spans="1:7">
      <c r="A245" s="37" t="s">
        <v>815</v>
      </c>
      <c r="B245" s="37" t="s">
        <v>365</v>
      </c>
      <c r="C245" s="37" t="s">
        <v>367</v>
      </c>
      <c r="D245" s="37" t="s">
        <v>131</v>
      </c>
      <c r="E245" s="37" t="s">
        <v>131</v>
      </c>
      <c r="F245" s="37" t="s">
        <v>367</v>
      </c>
      <c r="G245" s="37" t="s">
        <v>131</v>
      </c>
    </row>
    <row r="246" spans="1:7">
      <c r="A246" s="37" t="s">
        <v>816</v>
      </c>
      <c r="B246" s="37" t="s">
        <v>365</v>
      </c>
      <c r="C246" s="37" t="s">
        <v>191</v>
      </c>
      <c r="D246" s="37" t="s">
        <v>131</v>
      </c>
      <c r="E246" s="37" t="s">
        <v>131</v>
      </c>
      <c r="F246" s="37" t="s">
        <v>191</v>
      </c>
      <c r="G246" s="37" t="s">
        <v>131</v>
      </c>
    </row>
    <row r="247" spans="1:7">
      <c r="A247" s="37" t="s">
        <v>817</v>
      </c>
      <c r="B247" s="37" t="s">
        <v>365</v>
      </c>
      <c r="C247" s="37" t="s">
        <v>368</v>
      </c>
      <c r="D247" s="37" t="s">
        <v>131</v>
      </c>
      <c r="E247" s="37" t="s">
        <v>131</v>
      </c>
      <c r="F247" s="37" t="s">
        <v>368</v>
      </c>
      <c r="G247" s="37" t="s">
        <v>131</v>
      </c>
    </row>
    <row r="248" spans="1:7">
      <c r="A248" s="37" t="s">
        <v>818</v>
      </c>
      <c r="B248" s="37" t="s">
        <v>369</v>
      </c>
      <c r="C248" s="37" t="s">
        <v>370</v>
      </c>
      <c r="D248" s="37" t="s">
        <v>131</v>
      </c>
      <c r="E248" s="37" t="s">
        <v>131</v>
      </c>
      <c r="F248" s="37" t="s">
        <v>370</v>
      </c>
      <c r="G248" s="37" t="s">
        <v>131</v>
      </c>
    </row>
    <row r="249" spans="1:7">
      <c r="A249" s="37" t="s">
        <v>819</v>
      </c>
      <c r="B249" s="37" t="s">
        <v>369</v>
      </c>
      <c r="C249" s="37" t="s">
        <v>359</v>
      </c>
      <c r="D249" s="37" t="s">
        <v>131</v>
      </c>
      <c r="E249" s="37" t="s">
        <v>131</v>
      </c>
      <c r="F249" s="37" t="s">
        <v>359</v>
      </c>
      <c r="G249" s="37" t="s">
        <v>131</v>
      </c>
    </row>
    <row r="250" spans="1:7">
      <c r="A250" s="37" t="s">
        <v>820</v>
      </c>
      <c r="B250" s="37" t="s">
        <v>369</v>
      </c>
      <c r="C250" s="37" t="s">
        <v>371</v>
      </c>
      <c r="D250" s="37" t="s">
        <v>131</v>
      </c>
      <c r="E250" s="37" t="s">
        <v>131</v>
      </c>
      <c r="F250" s="37" t="s">
        <v>371</v>
      </c>
      <c r="G250" s="37" t="s">
        <v>131</v>
      </c>
    </row>
    <row r="251" spans="1:7">
      <c r="A251" s="37" t="s">
        <v>821</v>
      </c>
      <c r="B251" s="37" t="s">
        <v>369</v>
      </c>
      <c r="C251" s="37" t="s">
        <v>372</v>
      </c>
      <c r="D251" s="37" t="s">
        <v>131</v>
      </c>
      <c r="E251" s="37" t="s">
        <v>131</v>
      </c>
      <c r="F251" s="37" t="s">
        <v>372</v>
      </c>
      <c r="G251" s="37" t="s">
        <v>131</v>
      </c>
    </row>
    <row r="252" spans="1:7">
      <c r="A252" s="37" t="s">
        <v>822</v>
      </c>
      <c r="B252" s="37" t="s">
        <v>369</v>
      </c>
      <c r="C252" s="37" t="s">
        <v>373</v>
      </c>
      <c r="D252" s="37" t="s">
        <v>131</v>
      </c>
      <c r="E252" s="37" t="s">
        <v>131</v>
      </c>
      <c r="F252" s="37" t="s">
        <v>373</v>
      </c>
      <c r="G252" s="37" t="s">
        <v>131</v>
      </c>
    </row>
    <row r="253" spans="1:7">
      <c r="A253" s="37" t="s">
        <v>823</v>
      </c>
      <c r="B253" s="37" t="s">
        <v>369</v>
      </c>
      <c r="C253" s="37" t="s">
        <v>374</v>
      </c>
      <c r="D253" s="37" t="s">
        <v>131</v>
      </c>
      <c r="E253" s="37" t="s">
        <v>131</v>
      </c>
      <c r="F253" s="37" t="s">
        <v>374</v>
      </c>
      <c r="G253" s="37" t="s">
        <v>131</v>
      </c>
    </row>
    <row r="254" spans="1:7">
      <c r="A254" s="37" t="s">
        <v>824</v>
      </c>
      <c r="B254" s="37" t="s">
        <v>369</v>
      </c>
      <c r="C254" s="37" t="s">
        <v>375</v>
      </c>
      <c r="D254" s="37" t="s">
        <v>131</v>
      </c>
      <c r="E254" s="37" t="s">
        <v>131</v>
      </c>
      <c r="F254" s="37" t="s">
        <v>375</v>
      </c>
      <c r="G254" s="37" t="s">
        <v>131</v>
      </c>
    </row>
    <row r="255" spans="1:7">
      <c r="A255" s="37" t="s">
        <v>825</v>
      </c>
      <c r="B255" s="37" t="s">
        <v>369</v>
      </c>
      <c r="C255" s="37" t="s">
        <v>376</v>
      </c>
      <c r="D255" s="37" t="s">
        <v>131</v>
      </c>
      <c r="E255" s="37" t="s">
        <v>131</v>
      </c>
      <c r="F255" s="37" t="s">
        <v>376</v>
      </c>
      <c r="G255" s="37" t="s">
        <v>131</v>
      </c>
    </row>
    <row r="256" spans="1:7">
      <c r="A256" s="37" t="s">
        <v>826</v>
      </c>
      <c r="B256" s="37" t="s">
        <v>369</v>
      </c>
      <c r="C256" s="37" t="s">
        <v>377</v>
      </c>
      <c r="D256" s="37" t="s">
        <v>131</v>
      </c>
      <c r="E256" s="37" t="s">
        <v>131</v>
      </c>
      <c r="F256" s="37" t="s">
        <v>377</v>
      </c>
      <c r="G256" s="37" t="s">
        <v>131</v>
      </c>
    </row>
    <row r="257" spans="1:7">
      <c r="A257" s="37" t="s">
        <v>827</v>
      </c>
      <c r="B257" s="37" t="s">
        <v>369</v>
      </c>
      <c r="C257" s="37" t="s">
        <v>378</v>
      </c>
      <c r="D257" s="37" t="s">
        <v>131</v>
      </c>
      <c r="E257" s="37" t="s">
        <v>131</v>
      </c>
      <c r="F257" s="37" t="s">
        <v>378</v>
      </c>
      <c r="G257" s="37" t="s">
        <v>131</v>
      </c>
    </row>
    <row r="258" spans="1:7" ht="30">
      <c r="A258" s="37" t="s">
        <v>828</v>
      </c>
      <c r="B258" s="37" t="s">
        <v>369</v>
      </c>
      <c r="C258" s="37" t="s">
        <v>379</v>
      </c>
      <c r="D258" s="37" t="s">
        <v>131</v>
      </c>
      <c r="E258" s="37" t="s">
        <v>131</v>
      </c>
      <c r="F258" s="37" t="s">
        <v>379</v>
      </c>
      <c r="G258" s="37" t="s">
        <v>131</v>
      </c>
    </row>
    <row r="259" spans="1:7">
      <c r="A259" s="37" t="s">
        <v>829</v>
      </c>
      <c r="B259" s="37" t="s">
        <v>369</v>
      </c>
      <c r="C259" s="37" t="s">
        <v>380</v>
      </c>
      <c r="D259" s="37" t="s">
        <v>131</v>
      </c>
      <c r="E259" s="37" t="s">
        <v>131</v>
      </c>
      <c r="F259" s="37" t="s">
        <v>380</v>
      </c>
      <c r="G259" s="37" t="s">
        <v>131</v>
      </c>
    </row>
    <row r="260" spans="1:7" ht="30">
      <c r="A260" s="37" t="s">
        <v>830</v>
      </c>
      <c r="B260" s="37" t="s">
        <v>369</v>
      </c>
      <c r="C260" s="37" t="s">
        <v>381</v>
      </c>
      <c r="D260" s="37" t="s">
        <v>131</v>
      </c>
      <c r="E260" s="37" t="s">
        <v>131</v>
      </c>
      <c r="F260" s="37" t="s">
        <v>381</v>
      </c>
      <c r="G260" s="37" t="s">
        <v>131</v>
      </c>
    </row>
    <row r="261" spans="1:7">
      <c r="A261" s="37" t="s">
        <v>831</v>
      </c>
      <c r="B261" s="37" t="s">
        <v>369</v>
      </c>
      <c r="C261" s="37" t="s">
        <v>382</v>
      </c>
      <c r="D261" s="37" t="s">
        <v>131</v>
      </c>
      <c r="E261" s="37" t="s">
        <v>131</v>
      </c>
      <c r="F261" s="37" t="s">
        <v>382</v>
      </c>
      <c r="G261" s="37" t="s">
        <v>131</v>
      </c>
    </row>
    <row r="262" spans="1:7">
      <c r="A262" s="37" t="s">
        <v>832</v>
      </c>
      <c r="B262" s="37" t="s">
        <v>369</v>
      </c>
      <c r="C262" s="37" t="s">
        <v>218</v>
      </c>
      <c r="D262" s="37" t="s">
        <v>131</v>
      </c>
      <c r="E262" s="37" t="s">
        <v>131</v>
      </c>
      <c r="F262" s="37" t="s">
        <v>218</v>
      </c>
      <c r="G262" s="37" t="s">
        <v>131</v>
      </c>
    </row>
    <row r="263" spans="1:7">
      <c r="A263" s="37" t="s">
        <v>833</v>
      </c>
      <c r="B263" s="37" t="s">
        <v>369</v>
      </c>
      <c r="C263" s="37" t="s">
        <v>383</v>
      </c>
      <c r="D263" s="37" t="s">
        <v>131</v>
      </c>
      <c r="E263" s="37" t="s">
        <v>131</v>
      </c>
      <c r="F263" s="37" t="s">
        <v>383</v>
      </c>
      <c r="G263" s="37" t="s">
        <v>131</v>
      </c>
    </row>
    <row r="264" spans="1:7">
      <c r="A264" s="37" t="s">
        <v>834</v>
      </c>
      <c r="B264" s="37" t="s">
        <v>369</v>
      </c>
      <c r="C264" s="37" t="s">
        <v>384</v>
      </c>
      <c r="D264" s="37" t="s">
        <v>131</v>
      </c>
      <c r="E264" s="37" t="s">
        <v>131</v>
      </c>
      <c r="F264" s="37" t="s">
        <v>384</v>
      </c>
      <c r="G264" s="37" t="s">
        <v>131</v>
      </c>
    </row>
    <row r="265" spans="1:7">
      <c r="A265" s="37" t="s">
        <v>835</v>
      </c>
      <c r="B265" s="37" t="s">
        <v>369</v>
      </c>
      <c r="C265" s="37" t="s">
        <v>385</v>
      </c>
      <c r="D265" s="37" t="s">
        <v>131</v>
      </c>
      <c r="E265" s="37" t="s">
        <v>131</v>
      </c>
      <c r="F265" s="37" t="s">
        <v>385</v>
      </c>
      <c r="G265" s="37" t="s">
        <v>131</v>
      </c>
    </row>
    <row r="266" spans="1:7">
      <c r="A266" s="37" t="s">
        <v>836</v>
      </c>
      <c r="B266" s="37" t="s">
        <v>369</v>
      </c>
      <c r="C266" s="37" t="s">
        <v>197</v>
      </c>
      <c r="D266" s="37" t="s">
        <v>131</v>
      </c>
      <c r="E266" s="37" t="s">
        <v>131</v>
      </c>
      <c r="F266" s="37" t="s">
        <v>197</v>
      </c>
      <c r="G266" s="37" t="s">
        <v>131</v>
      </c>
    </row>
    <row r="267" spans="1:7">
      <c r="A267" s="37" t="s">
        <v>837</v>
      </c>
      <c r="B267" s="37" t="s">
        <v>369</v>
      </c>
      <c r="C267" s="37" t="s">
        <v>319</v>
      </c>
      <c r="D267" s="37" t="s">
        <v>131</v>
      </c>
      <c r="E267" s="37" t="s">
        <v>131</v>
      </c>
      <c r="F267" s="37" t="s">
        <v>319</v>
      </c>
      <c r="G267" s="37" t="s">
        <v>131</v>
      </c>
    </row>
    <row r="268" spans="1:7">
      <c r="A268" s="37" t="s">
        <v>838</v>
      </c>
      <c r="B268" s="37" t="s">
        <v>369</v>
      </c>
      <c r="C268" s="37" t="s">
        <v>386</v>
      </c>
      <c r="D268" s="37" t="s">
        <v>131</v>
      </c>
      <c r="E268" s="37" t="s">
        <v>131</v>
      </c>
      <c r="F268" s="37" t="s">
        <v>386</v>
      </c>
      <c r="G268" s="37" t="s">
        <v>131</v>
      </c>
    </row>
    <row r="269" spans="1:7">
      <c r="A269" s="37" t="s">
        <v>839</v>
      </c>
      <c r="B269" s="37" t="s">
        <v>369</v>
      </c>
      <c r="C269" s="37" t="s">
        <v>285</v>
      </c>
      <c r="D269" s="37" t="s">
        <v>131</v>
      </c>
      <c r="E269" s="37" t="s">
        <v>131</v>
      </c>
      <c r="F269" s="37" t="s">
        <v>285</v>
      </c>
      <c r="G269" s="37" t="s">
        <v>131</v>
      </c>
    </row>
    <row r="270" spans="1:7">
      <c r="A270" s="37" t="s">
        <v>840</v>
      </c>
      <c r="B270" s="37" t="s">
        <v>369</v>
      </c>
      <c r="C270" s="37" t="s">
        <v>183</v>
      </c>
      <c r="D270" s="37" t="s">
        <v>131</v>
      </c>
      <c r="E270" s="37" t="s">
        <v>131</v>
      </c>
      <c r="F270" s="37" t="s">
        <v>183</v>
      </c>
      <c r="G270" s="37" t="s">
        <v>131</v>
      </c>
    </row>
    <row r="271" spans="1:7">
      <c r="A271" s="37" t="s">
        <v>841</v>
      </c>
      <c r="B271" s="37" t="s">
        <v>369</v>
      </c>
      <c r="C271" s="37" t="s">
        <v>387</v>
      </c>
      <c r="D271" s="37" t="s">
        <v>131</v>
      </c>
      <c r="E271" s="37" t="s">
        <v>131</v>
      </c>
      <c r="F271" s="37" t="s">
        <v>387</v>
      </c>
      <c r="G271" s="37" t="s">
        <v>131</v>
      </c>
    </row>
    <row r="272" spans="1:7" ht="30">
      <c r="A272" s="37" t="s">
        <v>842</v>
      </c>
      <c r="B272" s="37" t="s">
        <v>369</v>
      </c>
      <c r="C272" s="37" t="s">
        <v>388</v>
      </c>
      <c r="D272" s="37" t="s">
        <v>131</v>
      </c>
      <c r="E272" s="37" t="s">
        <v>131</v>
      </c>
      <c r="F272" s="37" t="s">
        <v>388</v>
      </c>
      <c r="G272" s="37" t="s">
        <v>131</v>
      </c>
    </row>
    <row r="273" spans="1:7" ht="45">
      <c r="A273" s="37" t="s">
        <v>843</v>
      </c>
      <c r="B273" s="37" t="s">
        <v>369</v>
      </c>
      <c r="C273" s="37" t="s">
        <v>389</v>
      </c>
      <c r="D273" s="37" t="s">
        <v>131</v>
      </c>
      <c r="E273" s="37" t="s">
        <v>131</v>
      </c>
      <c r="F273" s="37" t="s">
        <v>389</v>
      </c>
      <c r="G273" s="37" t="s">
        <v>131</v>
      </c>
    </row>
    <row r="274" spans="1:7" ht="45">
      <c r="A274" s="37" t="s">
        <v>844</v>
      </c>
      <c r="B274" s="37" t="s">
        <v>369</v>
      </c>
      <c r="C274" s="37" t="s">
        <v>390</v>
      </c>
      <c r="D274" s="37" t="s">
        <v>131</v>
      </c>
      <c r="E274" s="37" t="s">
        <v>131</v>
      </c>
      <c r="F274" s="37" t="s">
        <v>390</v>
      </c>
      <c r="G274" s="37" t="s">
        <v>131</v>
      </c>
    </row>
    <row r="275" spans="1:7">
      <c r="A275" s="37" t="s">
        <v>845</v>
      </c>
      <c r="B275" s="37" t="s">
        <v>369</v>
      </c>
      <c r="C275" s="37" t="s">
        <v>391</v>
      </c>
      <c r="D275" s="37" t="s">
        <v>131</v>
      </c>
      <c r="E275" s="37" t="s">
        <v>131</v>
      </c>
      <c r="F275" s="37" t="s">
        <v>391</v>
      </c>
      <c r="G275" s="37" t="s">
        <v>131</v>
      </c>
    </row>
    <row r="276" spans="1:7">
      <c r="A276" s="37" t="s">
        <v>846</v>
      </c>
      <c r="B276" s="37" t="s">
        <v>369</v>
      </c>
      <c r="C276" s="37" t="s">
        <v>392</v>
      </c>
      <c r="D276" s="37" t="s">
        <v>131</v>
      </c>
      <c r="E276" s="37" t="s">
        <v>131</v>
      </c>
      <c r="F276" s="37" t="s">
        <v>392</v>
      </c>
      <c r="G276" s="37" t="s">
        <v>131</v>
      </c>
    </row>
    <row r="277" spans="1:7">
      <c r="A277" s="37" t="s">
        <v>847</v>
      </c>
      <c r="B277" s="37" t="s">
        <v>369</v>
      </c>
      <c r="C277" s="37" t="s">
        <v>361</v>
      </c>
      <c r="D277" s="37" t="s">
        <v>131</v>
      </c>
      <c r="E277" s="37" t="s">
        <v>131</v>
      </c>
      <c r="F277" s="37" t="s">
        <v>361</v>
      </c>
      <c r="G277" s="37" t="s">
        <v>131</v>
      </c>
    </row>
    <row r="278" spans="1:7">
      <c r="A278" s="37" t="s">
        <v>848</v>
      </c>
      <c r="B278" s="37" t="s">
        <v>369</v>
      </c>
      <c r="C278" s="37" t="s">
        <v>393</v>
      </c>
      <c r="D278" s="37" t="s">
        <v>131</v>
      </c>
      <c r="E278" s="37" t="s">
        <v>131</v>
      </c>
      <c r="F278" s="37" t="s">
        <v>393</v>
      </c>
      <c r="G278" s="37" t="s">
        <v>131</v>
      </c>
    </row>
    <row r="279" spans="1:7">
      <c r="A279" s="37" t="s">
        <v>849</v>
      </c>
      <c r="B279" s="37" t="s">
        <v>369</v>
      </c>
      <c r="C279" s="37" t="s">
        <v>394</v>
      </c>
      <c r="D279" s="37" t="s">
        <v>131</v>
      </c>
      <c r="E279" s="37" t="s">
        <v>131</v>
      </c>
      <c r="F279" s="37" t="s">
        <v>394</v>
      </c>
      <c r="G279" s="37" t="s">
        <v>131</v>
      </c>
    </row>
    <row r="280" spans="1:7">
      <c r="A280" s="37" t="s">
        <v>850</v>
      </c>
      <c r="B280" s="37" t="s">
        <v>369</v>
      </c>
      <c r="C280" s="37" t="s">
        <v>395</v>
      </c>
      <c r="D280" s="37" t="s">
        <v>131</v>
      </c>
      <c r="E280" s="37" t="s">
        <v>131</v>
      </c>
      <c r="F280" s="37" t="s">
        <v>395</v>
      </c>
      <c r="G280" s="37" t="s">
        <v>131</v>
      </c>
    </row>
    <row r="281" spans="1:7">
      <c r="A281" s="37" t="s">
        <v>851</v>
      </c>
      <c r="B281" s="37" t="s">
        <v>369</v>
      </c>
      <c r="C281" s="37" t="s">
        <v>396</v>
      </c>
      <c r="D281" s="37" t="s">
        <v>131</v>
      </c>
      <c r="E281" s="37" t="s">
        <v>131</v>
      </c>
      <c r="F281" s="37" t="s">
        <v>396</v>
      </c>
      <c r="G281" s="37" t="s">
        <v>131</v>
      </c>
    </row>
    <row r="282" spans="1:7">
      <c r="A282" s="37" t="s">
        <v>852</v>
      </c>
      <c r="B282" s="37" t="s">
        <v>369</v>
      </c>
      <c r="C282" s="37" t="s">
        <v>397</v>
      </c>
      <c r="D282" s="37" t="s">
        <v>131</v>
      </c>
      <c r="E282" s="37" t="s">
        <v>131</v>
      </c>
      <c r="F282" s="37" t="s">
        <v>397</v>
      </c>
      <c r="G282" s="37" t="s">
        <v>131</v>
      </c>
    </row>
    <row r="283" spans="1:7">
      <c r="A283" s="37" t="s">
        <v>853</v>
      </c>
      <c r="B283" s="37" t="s">
        <v>369</v>
      </c>
      <c r="C283" s="37" t="s">
        <v>398</v>
      </c>
      <c r="D283" s="37" t="s">
        <v>131</v>
      </c>
      <c r="E283" s="37" t="s">
        <v>131</v>
      </c>
      <c r="F283" s="37" t="s">
        <v>359</v>
      </c>
      <c r="G283" s="37" t="s">
        <v>131</v>
      </c>
    </row>
    <row r="284" spans="1:7">
      <c r="A284" s="37" t="s">
        <v>854</v>
      </c>
      <c r="B284" s="37" t="s">
        <v>369</v>
      </c>
      <c r="C284" s="37" t="s">
        <v>399</v>
      </c>
      <c r="D284" s="37" t="s">
        <v>131</v>
      </c>
      <c r="E284" s="37" t="s">
        <v>131</v>
      </c>
      <c r="F284" s="37" t="s">
        <v>398</v>
      </c>
      <c r="G284" s="37" t="s">
        <v>131</v>
      </c>
    </row>
    <row r="285" spans="1:7">
      <c r="A285" s="37" t="s">
        <v>855</v>
      </c>
      <c r="B285" s="37" t="s">
        <v>369</v>
      </c>
      <c r="C285" s="37" t="s">
        <v>400</v>
      </c>
      <c r="D285" s="37" t="s">
        <v>131</v>
      </c>
      <c r="E285" s="37" t="s">
        <v>131</v>
      </c>
      <c r="F285" s="37" t="s">
        <v>399</v>
      </c>
      <c r="G285" s="37" t="s">
        <v>131</v>
      </c>
    </row>
    <row r="286" spans="1:7">
      <c r="A286" s="37" t="s">
        <v>856</v>
      </c>
      <c r="B286" s="37" t="s">
        <v>401</v>
      </c>
      <c r="C286" s="37" t="s">
        <v>218</v>
      </c>
      <c r="D286" s="37" t="s">
        <v>131</v>
      </c>
      <c r="E286" s="37" t="s">
        <v>131</v>
      </c>
      <c r="F286" s="37" t="s">
        <v>218</v>
      </c>
      <c r="G286" s="37" t="s">
        <v>131</v>
      </c>
    </row>
    <row r="287" spans="1:7">
      <c r="A287" s="37" t="s">
        <v>857</v>
      </c>
      <c r="B287" s="37" t="s">
        <v>401</v>
      </c>
      <c r="C287" s="37" t="s">
        <v>331</v>
      </c>
      <c r="D287" s="37" t="s">
        <v>131</v>
      </c>
      <c r="E287" s="37" t="s">
        <v>131</v>
      </c>
      <c r="F287" s="37" t="s">
        <v>331</v>
      </c>
      <c r="G287" s="37" t="s">
        <v>131</v>
      </c>
    </row>
    <row r="288" spans="1:7">
      <c r="A288" s="37" t="s">
        <v>858</v>
      </c>
      <c r="B288" s="37" t="s">
        <v>401</v>
      </c>
      <c r="C288" s="37" t="s">
        <v>402</v>
      </c>
      <c r="D288" s="37" t="s">
        <v>131</v>
      </c>
      <c r="E288" s="37" t="s">
        <v>131</v>
      </c>
      <c r="F288" s="37" t="s">
        <v>402</v>
      </c>
      <c r="G288" s="37" t="s">
        <v>131</v>
      </c>
    </row>
    <row r="289" spans="1:7">
      <c r="A289" s="37" t="s">
        <v>859</v>
      </c>
      <c r="B289" s="37" t="s">
        <v>401</v>
      </c>
      <c r="C289" s="37" t="s">
        <v>334</v>
      </c>
      <c r="D289" s="37" t="s">
        <v>131</v>
      </c>
      <c r="E289" s="37" t="s">
        <v>131</v>
      </c>
      <c r="F289" s="37" t="s">
        <v>334</v>
      </c>
      <c r="G289" s="37" t="s">
        <v>131</v>
      </c>
    </row>
    <row r="290" spans="1:7" ht="45">
      <c r="A290" s="37" t="s">
        <v>860</v>
      </c>
      <c r="B290" s="37" t="s">
        <v>401</v>
      </c>
      <c r="C290" s="37" t="s">
        <v>343</v>
      </c>
      <c r="D290" s="37" t="s">
        <v>131</v>
      </c>
      <c r="E290" s="37" t="s">
        <v>131</v>
      </c>
      <c r="F290" s="37" t="s">
        <v>343</v>
      </c>
      <c r="G290" s="37" t="s">
        <v>131</v>
      </c>
    </row>
    <row r="291" spans="1:7" ht="45">
      <c r="A291" s="37" t="s">
        <v>861</v>
      </c>
      <c r="B291" s="37" t="s">
        <v>401</v>
      </c>
      <c r="C291" s="37" t="s">
        <v>389</v>
      </c>
      <c r="D291" s="37" t="s">
        <v>131</v>
      </c>
      <c r="E291" s="37" t="s">
        <v>131</v>
      </c>
      <c r="F291" s="37" t="s">
        <v>389</v>
      </c>
      <c r="G291" s="37" t="s">
        <v>131</v>
      </c>
    </row>
    <row r="292" spans="1:7" ht="30">
      <c r="A292" s="37" t="s">
        <v>862</v>
      </c>
      <c r="B292" s="37" t="s">
        <v>401</v>
      </c>
      <c r="C292" s="37" t="s">
        <v>338</v>
      </c>
      <c r="D292" s="37" t="s">
        <v>131</v>
      </c>
      <c r="E292" s="37" t="s">
        <v>131</v>
      </c>
      <c r="F292" s="37" t="s">
        <v>338</v>
      </c>
      <c r="G292" s="37" t="s">
        <v>131</v>
      </c>
    </row>
    <row r="293" spans="1:7" ht="45">
      <c r="A293" s="37" t="s">
        <v>863</v>
      </c>
      <c r="B293" s="37" t="s">
        <v>401</v>
      </c>
      <c r="C293" s="37" t="s">
        <v>403</v>
      </c>
      <c r="D293" s="37" t="s">
        <v>131</v>
      </c>
      <c r="E293" s="37" t="s">
        <v>131</v>
      </c>
      <c r="F293" s="37" t="s">
        <v>403</v>
      </c>
      <c r="G293" s="37" t="s">
        <v>131</v>
      </c>
    </row>
    <row r="294" spans="1:7">
      <c r="A294" s="37" t="s">
        <v>864</v>
      </c>
      <c r="B294" s="37" t="s">
        <v>401</v>
      </c>
      <c r="C294" s="37" t="s">
        <v>404</v>
      </c>
      <c r="D294" s="37" t="s">
        <v>131</v>
      </c>
      <c r="E294" s="37" t="s">
        <v>131</v>
      </c>
      <c r="F294" s="37" t="s">
        <v>404</v>
      </c>
      <c r="G294" s="37" t="s">
        <v>131</v>
      </c>
    </row>
    <row r="295" spans="1:7">
      <c r="A295" s="37" t="s">
        <v>865</v>
      </c>
      <c r="B295" s="37" t="s">
        <v>401</v>
      </c>
      <c r="C295" s="37" t="s">
        <v>322</v>
      </c>
      <c r="D295" s="37" t="s">
        <v>131</v>
      </c>
      <c r="E295" s="37" t="s">
        <v>131</v>
      </c>
      <c r="F295" s="37" t="s">
        <v>322</v>
      </c>
      <c r="G295" s="37" t="s">
        <v>131</v>
      </c>
    </row>
    <row r="296" spans="1:7">
      <c r="A296" s="37" t="s">
        <v>866</v>
      </c>
      <c r="B296" s="37" t="s">
        <v>405</v>
      </c>
      <c r="C296" s="37" t="s">
        <v>406</v>
      </c>
      <c r="D296" s="37" t="s">
        <v>131</v>
      </c>
      <c r="E296" s="37" t="s">
        <v>131</v>
      </c>
      <c r="F296" s="37" t="s">
        <v>406</v>
      </c>
      <c r="G296" s="37" t="s">
        <v>131</v>
      </c>
    </row>
    <row r="297" spans="1:7">
      <c r="A297" s="37" t="s">
        <v>867</v>
      </c>
      <c r="B297" s="37" t="s">
        <v>405</v>
      </c>
      <c r="C297" s="37" t="s">
        <v>375</v>
      </c>
      <c r="D297" s="37" t="s">
        <v>131</v>
      </c>
      <c r="E297" s="37" t="s">
        <v>131</v>
      </c>
      <c r="F297" s="37" t="s">
        <v>375</v>
      </c>
      <c r="G297" s="37" t="s">
        <v>131</v>
      </c>
    </row>
    <row r="298" spans="1:7" ht="30">
      <c r="A298" s="37" t="s">
        <v>868</v>
      </c>
      <c r="B298" s="37" t="s">
        <v>405</v>
      </c>
      <c r="C298" s="37" t="s">
        <v>407</v>
      </c>
      <c r="D298" s="37" t="s">
        <v>131</v>
      </c>
      <c r="E298" s="37" t="s">
        <v>131</v>
      </c>
      <c r="F298" s="37" t="s">
        <v>407</v>
      </c>
      <c r="G298" s="37" t="s">
        <v>131</v>
      </c>
    </row>
    <row r="299" spans="1:7">
      <c r="A299" s="37" t="s">
        <v>869</v>
      </c>
      <c r="B299" s="37" t="s">
        <v>405</v>
      </c>
      <c r="C299" s="37" t="s">
        <v>376</v>
      </c>
      <c r="D299" s="37" t="s">
        <v>131</v>
      </c>
      <c r="E299" s="37" t="s">
        <v>131</v>
      </c>
      <c r="F299" s="37" t="s">
        <v>376</v>
      </c>
      <c r="G299" s="37" t="s">
        <v>131</v>
      </c>
    </row>
    <row r="300" spans="1:7">
      <c r="A300" s="37" t="s">
        <v>870</v>
      </c>
      <c r="B300" s="37" t="s">
        <v>405</v>
      </c>
      <c r="C300" s="37" t="s">
        <v>377</v>
      </c>
      <c r="D300" s="37" t="s">
        <v>131</v>
      </c>
      <c r="E300" s="37" t="s">
        <v>131</v>
      </c>
      <c r="F300" s="37" t="s">
        <v>377</v>
      </c>
      <c r="G300" s="37" t="s">
        <v>131</v>
      </c>
    </row>
    <row r="301" spans="1:7">
      <c r="A301" s="37" t="s">
        <v>871</v>
      </c>
      <c r="B301" s="37" t="s">
        <v>405</v>
      </c>
      <c r="C301" s="37" t="s">
        <v>408</v>
      </c>
      <c r="D301" s="37" t="s">
        <v>131</v>
      </c>
      <c r="E301" s="37" t="s">
        <v>131</v>
      </c>
      <c r="F301" s="37" t="s">
        <v>408</v>
      </c>
      <c r="G301" s="37" t="s">
        <v>131</v>
      </c>
    </row>
    <row r="302" spans="1:7" ht="45">
      <c r="A302" s="37" t="s">
        <v>872</v>
      </c>
      <c r="B302" s="37" t="s">
        <v>405</v>
      </c>
      <c r="C302" s="37" t="s">
        <v>409</v>
      </c>
      <c r="D302" s="37" t="s">
        <v>131</v>
      </c>
      <c r="E302" s="37" t="s">
        <v>131</v>
      </c>
      <c r="F302" s="37" t="s">
        <v>409</v>
      </c>
      <c r="G302" s="37" t="s">
        <v>131</v>
      </c>
    </row>
    <row r="303" spans="1:7" ht="45">
      <c r="A303" s="37" t="s">
        <v>873</v>
      </c>
      <c r="B303" s="37" t="s">
        <v>405</v>
      </c>
      <c r="C303" s="37" t="s">
        <v>410</v>
      </c>
      <c r="D303" s="37" t="s">
        <v>131</v>
      </c>
      <c r="E303" s="37" t="s">
        <v>131</v>
      </c>
      <c r="F303" s="37" t="s">
        <v>410</v>
      </c>
      <c r="G303" s="37" t="s">
        <v>131</v>
      </c>
    </row>
    <row r="304" spans="1:7">
      <c r="A304" s="37" t="s">
        <v>874</v>
      </c>
      <c r="B304" s="37" t="s">
        <v>405</v>
      </c>
      <c r="C304" s="37" t="s">
        <v>322</v>
      </c>
      <c r="D304" s="37" t="s">
        <v>131</v>
      </c>
      <c r="E304" s="37" t="s">
        <v>131</v>
      </c>
      <c r="F304" s="37" t="s">
        <v>322</v>
      </c>
      <c r="G304" s="37" t="s">
        <v>131</v>
      </c>
    </row>
    <row r="305" spans="1:7" ht="30">
      <c r="A305" s="37" t="s">
        <v>875</v>
      </c>
      <c r="B305" s="37" t="s">
        <v>411</v>
      </c>
      <c r="C305" s="37" t="s">
        <v>412</v>
      </c>
      <c r="D305" s="37" t="s">
        <v>131</v>
      </c>
      <c r="E305" s="37" t="s">
        <v>131</v>
      </c>
      <c r="F305" s="37" t="s">
        <v>412</v>
      </c>
      <c r="G305" s="37" t="s">
        <v>131</v>
      </c>
    </row>
    <row r="306" spans="1:7" ht="30">
      <c r="A306" s="37" t="s">
        <v>876</v>
      </c>
      <c r="B306" s="37" t="s">
        <v>411</v>
      </c>
      <c r="C306" s="37" t="s">
        <v>413</v>
      </c>
      <c r="D306" s="37" t="s">
        <v>131</v>
      </c>
      <c r="E306" s="37" t="s">
        <v>131</v>
      </c>
      <c r="F306" s="37" t="s">
        <v>413</v>
      </c>
      <c r="G306" s="37" t="s">
        <v>131</v>
      </c>
    </row>
    <row r="307" spans="1:7" ht="30">
      <c r="A307" s="37" t="s">
        <v>877</v>
      </c>
      <c r="B307" s="37" t="s">
        <v>411</v>
      </c>
      <c r="C307" s="37" t="s">
        <v>414</v>
      </c>
      <c r="D307" s="37" t="s">
        <v>131</v>
      </c>
      <c r="E307" s="37" t="s">
        <v>131</v>
      </c>
      <c r="F307" s="37" t="s">
        <v>414</v>
      </c>
      <c r="G307" s="37" t="s">
        <v>131</v>
      </c>
    </row>
    <row r="308" spans="1:7" ht="45">
      <c r="A308" s="37" t="s">
        <v>878</v>
      </c>
      <c r="B308" s="37" t="s">
        <v>411</v>
      </c>
      <c r="C308" s="37" t="s">
        <v>415</v>
      </c>
      <c r="D308" s="37" t="s">
        <v>131</v>
      </c>
      <c r="E308" s="37" t="s">
        <v>131</v>
      </c>
      <c r="F308" s="37" t="s">
        <v>415</v>
      </c>
      <c r="G308" s="37" t="s">
        <v>131</v>
      </c>
    </row>
    <row r="309" spans="1:7">
      <c r="A309" s="37" t="s">
        <v>879</v>
      </c>
      <c r="B309" s="37" t="s">
        <v>411</v>
      </c>
      <c r="C309" s="37" t="s">
        <v>416</v>
      </c>
      <c r="D309" s="37" t="s">
        <v>131</v>
      </c>
      <c r="E309" s="37" t="s">
        <v>131</v>
      </c>
      <c r="F309" s="37" t="s">
        <v>416</v>
      </c>
      <c r="G309" s="37" t="s">
        <v>131</v>
      </c>
    </row>
    <row r="310" spans="1:7">
      <c r="A310" s="37" t="s">
        <v>880</v>
      </c>
      <c r="B310" s="37" t="s">
        <v>411</v>
      </c>
      <c r="C310" s="37" t="s">
        <v>417</v>
      </c>
      <c r="D310" s="37" t="s">
        <v>131</v>
      </c>
      <c r="E310" s="37" t="s">
        <v>131</v>
      </c>
      <c r="F310" s="37" t="s">
        <v>417</v>
      </c>
      <c r="G310" s="37" t="s">
        <v>131</v>
      </c>
    </row>
    <row r="311" spans="1:7">
      <c r="A311" s="37" t="s">
        <v>881</v>
      </c>
      <c r="B311" s="37" t="s">
        <v>411</v>
      </c>
      <c r="C311" s="37" t="s">
        <v>418</v>
      </c>
      <c r="D311" s="37" t="s">
        <v>131</v>
      </c>
      <c r="E311" s="37" t="s">
        <v>131</v>
      </c>
      <c r="F311" s="37" t="s">
        <v>418</v>
      </c>
      <c r="G311" s="37" t="s">
        <v>131</v>
      </c>
    </row>
    <row r="312" spans="1:7">
      <c r="A312" s="37" t="s">
        <v>882</v>
      </c>
      <c r="B312" s="37" t="s">
        <v>411</v>
      </c>
      <c r="C312" s="37" t="s">
        <v>419</v>
      </c>
      <c r="D312" s="37" t="s">
        <v>131</v>
      </c>
      <c r="E312" s="37" t="s">
        <v>131</v>
      </c>
      <c r="F312" s="37" t="s">
        <v>419</v>
      </c>
      <c r="G312" s="37" t="s">
        <v>131</v>
      </c>
    </row>
    <row r="313" spans="1:7">
      <c r="A313" s="37" t="s">
        <v>883</v>
      </c>
      <c r="B313" s="37" t="s">
        <v>411</v>
      </c>
      <c r="C313" s="37" t="s">
        <v>420</v>
      </c>
      <c r="D313" s="37" t="s">
        <v>131</v>
      </c>
      <c r="E313" s="37" t="s">
        <v>131</v>
      </c>
      <c r="F313" s="37" t="s">
        <v>420</v>
      </c>
      <c r="G313" s="37" t="s">
        <v>131</v>
      </c>
    </row>
    <row r="314" spans="1:7">
      <c r="A314" s="37" t="s">
        <v>884</v>
      </c>
      <c r="B314" s="37" t="s">
        <v>411</v>
      </c>
      <c r="C314" s="37" t="s">
        <v>421</v>
      </c>
      <c r="D314" s="37" t="s">
        <v>131</v>
      </c>
      <c r="E314" s="37" t="s">
        <v>131</v>
      </c>
      <c r="F314" s="37" t="s">
        <v>421</v>
      </c>
      <c r="G314" s="37" t="s">
        <v>131</v>
      </c>
    </row>
    <row r="315" spans="1:7">
      <c r="A315" s="37" t="s">
        <v>885</v>
      </c>
      <c r="B315" s="37" t="s">
        <v>411</v>
      </c>
      <c r="C315" s="37" t="s">
        <v>422</v>
      </c>
      <c r="D315" s="37" t="s">
        <v>131</v>
      </c>
      <c r="E315" s="37" t="s">
        <v>131</v>
      </c>
      <c r="F315" s="37" t="s">
        <v>422</v>
      </c>
      <c r="G315" s="37" t="s">
        <v>131</v>
      </c>
    </row>
    <row r="316" spans="1:7">
      <c r="A316" s="37" t="s">
        <v>886</v>
      </c>
      <c r="B316" s="37" t="s">
        <v>411</v>
      </c>
      <c r="C316" s="37" t="s">
        <v>423</v>
      </c>
      <c r="D316" s="37" t="s">
        <v>131</v>
      </c>
      <c r="E316" s="37" t="s">
        <v>131</v>
      </c>
      <c r="F316" s="37" t="s">
        <v>423</v>
      </c>
      <c r="G316" s="37" t="s">
        <v>131</v>
      </c>
    </row>
    <row r="317" spans="1:7">
      <c r="A317" s="37" t="s">
        <v>887</v>
      </c>
      <c r="B317" s="37" t="s">
        <v>411</v>
      </c>
      <c r="C317" s="37" t="s">
        <v>424</v>
      </c>
      <c r="D317" s="37" t="s">
        <v>131</v>
      </c>
      <c r="E317" s="37" t="s">
        <v>131</v>
      </c>
      <c r="F317" s="37" t="s">
        <v>424</v>
      </c>
      <c r="G317" s="37" t="s">
        <v>131</v>
      </c>
    </row>
    <row r="318" spans="1:7">
      <c r="A318" s="37" t="s">
        <v>888</v>
      </c>
      <c r="B318" s="37" t="s">
        <v>411</v>
      </c>
      <c r="C318" s="37" t="s">
        <v>322</v>
      </c>
      <c r="D318" s="37" t="s">
        <v>131</v>
      </c>
      <c r="E318" s="37" t="s">
        <v>131</v>
      </c>
      <c r="F318" s="37" t="s">
        <v>322</v>
      </c>
      <c r="G318" s="37" t="s">
        <v>131</v>
      </c>
    </row>
    <row r="319" spans="1:7">
      <c r="A319" s="37" t="s">
        <v>889</v>
      </c>
      <c r="B319" s="37" t="s">
        <v>411</v>
      </c>
      <c r="C319" s="37" t="s">
        <v>351</v>
      </c>
      <c r="D319" s="37" t="s">
        <v>131</v>
      </c>
      <c r="E319" s="37" t="s">
        <v>131</v>
      </c>
      <c r="F319" s="37" t="s">
        <v>351</v>
      </c>
      <c r="G319" s="37" t="s">
        <v>131</v>
      </c>
    </row>
    <row r="320" spans="1:7" ht="30">
      <c r="A320" s="37" t="s">
        <v>890</v>
      </c>
      <c r="B320" s="37" t="s">
        <v>411</v>
      </c>
      <c r="C320" s="37" t="s">
        <v>425</v>
      </c>
      <c r="D320" s="37" t="s">
        <v>131</v>
      </c>
      <c r="E320" s="37" t="s">
        <v>131</v>
      </c>
      <c r="F320" s="37" t="s">
        <v>425</v>
      </c>
      <c r="G320" s="37" t="s">
        <v>131</v>
      </c>
    </row>
    <row r="321" spans="1:7" ht="45">
      <c r="A321" s="37" t="s">
        <v>891</v>
      </c>
      <c r="B321" s="37" t="s">
        <v>426</v>
      </c>
      <c r="C321" s="37" t="s">
        <v>427</v>
      </c>
      <c r="D321" s="37" t="s">
        <v>131</v>
      </c>
      <c r="E321" s="37" t="s">
        <v>131</v>
      </c>
      <c r="F321" s="37" t="s">
        <v>427</v>
      </c>
      <c r="G321" s="37" t="s">
        <v>131</v>
      </c>
    </row>
    <row r="322" spans="1:7" ht="30">
      <c r="A322" s="37" t="s">
        <v>892</v>
      </c>
      <c r="B322" s="37" t="s">
        <v>426</v>
      </c>
      <c r="C322" s="37" t="s">
        <v>342</v>
      </c>
      <c r="D322" s="37" t="s">
        <v>131</v>
      </c>
      <c r="E322" s="37" t="s">
        <v>131</v>
      </c>
      <c r="F322" s="37" t="s">
        <v>342</v>
      </c>
      <c r="G322" s="37" t="s">
        <v>131</v>
      </c>
    </row>
    <row r="323" spans="1:7" ht="30">
      <c r="A323" s="37" t="s">
        <v>893</v>
      </c>
      <c r="B323" s="37" t="s">
        <v>426</v>
      </c>
      <c r="C323" s="37" t="s">
        <v>428</v>
      </c>
      <c r="D323" s="37" t="s">
        <v>131</v>
      </c>
      <c r="E323" s="37" t="s">
        <v>131</v>
      </c>
      <c r="F323" s="37" t="s">
        <v>428</v>
      </c>
      <c r="G323" s="37" t="s">
        <v>131</v>
      </c>
    </row>
    <row r="324" spans="1:7" ht="30">
      <c r="A324" s="37" t="s">
        <v>894</v>
      </c>
      <c r="B324" s="37" t="s">
        <v>426</v>
      </c>
      <c r="C324" s="37" t="s">
        <v>218</v>
      </c>
      <c r="D324" s="37" t="s">
        <v>131</v>
      </c>
      <c r="E324" s="37" t="s">
        <v>131</v>
      </c>
      <c r="F324" s="37" t="s">
        <v>218</v>
      </c>
      <c r="G324" s="37" t="s">
        <v>131</v>
      </c>
    </row>
    <row r="325" spans="1:7" ht="30">
      <c r="A325" s="37" t="s">
        <v>895</v>
      </c>
      <c r="B325" s="37" t="s">
        <v>426</v>
      </c>
      <c r="C325" s="37" t="s">
        <v>429</v>
      </c>
      <c r="D325" s="37" t="s">
        <v>131</v>
      </c>
      <c r="E325" s="37" t="s">
        <v>131</v>
      </c>
      <c r="F325" s="37" t="s">
        <v>429</v>
      </c>
      <c r="G325" s="37" t="s">
        <v>131</v>
      </c>
    </row>
    <row r="326" spans="1:7" ht="30">
      <c r="A326" s="37" t="s">
        <v>896</v>
      </c>
      <c r="B326" s="37" t="s">
        <v>426</v>
      </c>
      <c r="C326" s="37" t="s">
        <v>430</v>
      </c>
      <c r="D326" s="37" t="s">
        <v>131</v>
      </c>
      <c r="E326" s="37" t="s">
        <v>131</v>
      </c>
      <c r="F326" s="37" t="s">
        <v>430</v>
      </c>
      <c r="G326" s="37" t="s">
        <v>131</v>
      </c>
    </row>
    <row r="327" spans="1:7" ht="30">
      <c r="A327" s="37" t="s">
        <v>897</v>
      </c>
      <c r="B327" s="37" t="s">
        <v>426</v>
      </c>
      <c r="C327" s="37" t="s">
        <v>431</v>
      </c>
      <c r="D327" s="37" t="s">
        <v>131</v>
      </c>
      <c r="E327" s="37" t="s">
        <v>131</v>
      </c>
      <c r="F327" s="37" t="s">
        <v>431</v>
      </c>
      <c r="G327" s="37" t="s">
        <v>131</v>
      </c>
    </row>
    <row r="328" spans="1:7" ht="30">
      <c r="A328" s="37" t="s">
        <v>898</v>
      </c>
      <c r="B328" s="37" t="s">
        <v>426</v>
      </c>
      <c r="C328" s="37" t="s">
        <v>432</v>
      </c>
      <c r="D328" s="37" t="s">
        <v>131</v>
      </c>
      <c r="E328" s="37" t="s">
        <v>131</v>
      </c>
      <c r="F328" s="37" t="s">
        <v>432</v>
      </c>
      <c r="G328" s="37" t="s">
        <v>131</v>
      </c>
    </row>
    <row r="329" spans="1:7" ht="30">
      <c r="A329" s="37" t="s">
        <v>899</v>
      </c>
      <c r="B329" s="37" t="s">
        <v>426</v>
      </c>
      <c r="C329" s="37" t="s">
        <v>285</v>
      </c>
      <c r="D329" s="37" t="s">
        <v>131</v>
      </c>
      <c r="E329" s="37" t="s">
        <v>131</v>
      </c>
      <c r="F329" s="37" t="s">
        <v>285</v>
      </c>
      <c r="G329" s="37" t="s">
        <v>131</v>
      </c>
    </row>
    <row r="330" spans="1:7" ht="45">
      <c r="A330" s="37" t="s">
        <v>900</v>
      </c>
      <c r="B330" s="37" t="s">
        <v>426</v>
      </c>
      <c r="C330" s="37" t="s">
        <v>343</v>
      </c>
      <c r="D330" s="37" t="s">
        <v>131</v>
      </c>
      <c r="E330" s="37" t="s">
        <v>131</v>
      </c>
      <c r="F330" s="37" t="s">
        <v>343</v>
      </c>
      <c r="G330" s="37" t="s">
        <v>131</v>
      </c>
    </row>
    <row r="331" spans="1:7" ht="45">
      <c r="A331" s="37" t="s">
        <v>901</v>
      </c>
      <c r="B331" s="37" t="s">
        <v>426</v>
      </c>
      <c r="C331" s="37" t="s">
        <v>389</v>
      </c>
      <c r="D331" s="37" t="s">
        <v>131</v>
      </c>
      <c r="E331" s="37" t="s">
        <v>131</v>
      </c>
      <c r="F331" s="37" t="s">
        <v>389</v>
      </c>
      <c r="G331" s="37" t="s">
        <v>131</v>
      </c>
    </row>
    <row r="332" spans="1:7" ht="30">
      <c r="A332" s="37" t="s">
        <v>902</v>
      </c>
      <c r="B332" s="37" t="s">
        <v>426</v>
      </c>
      <c r="C332" s="37" t="s">
        <v>338</v>
      </c>
      <c r="D332" s="37" t="s">
        <v>131</v>
      </c>
      <c r="E332" s="37" t="s">
        <v>131</v>
      </c>
      <c r="F332" s="37" t="s">
        <v>338</v>
      </c>
      <c r="G332" s="37" t="s">
        <v>131</v>
      </c>
    </row>
    <row r="333" spans="1:7" ht="45">
      <c r="A333" s="37" t="s">
        <v>903</v>
      </c>
      <c r="B333" s="37" t="s">
        <v>426</v>
      </c>
      <c r="C333" s="37" t="s">
        <v>403</v>
      </c>
      <c r="D333" s="37" t="s">
        <v>131</v>
      </c>
      <c r="E333" s="37" t="s">
        <v>131</v>
      </c>
      <c r="F333" s="37" t="s">
        <v>403</v>
      </c>
      <c r="G333" s="37" t="s">
        <v>131</v>
      </c>
    </row>
    <row r="334" spans="1:7" ht="30">
      <c r="A334" s="37" t="s">
        <v>904</v>
      </c>
      <c r="B334" s="37" t="s">
        <v>426</v>
      </c>
      <c r="C334" s="37" t="s">
        <v>322</v>
      </c>
      <c r="D334" s="37" t="s">
        <v>131</v>
      </c>
      <c r="E334" s="37" t="s">
        <v>131</v>
      </c>
      <c r="F334" s="37" t="s">
        <v>322</v>
      </c>
      <c r="G334" s="37" t="s">
        <v>131</v>
      </c>
    </row>
    <row r="335" spans="1:7" ht="45">
      <c r="A335" s="37" t="s">
        <v>905</v>
      </c>
      <c r="B335" s="37" t="s">
        <v>433</v>
      </c>
      <c r="C335" s="37" t="s">
        <v>434</v>
      </c>
      <c r="D335" s="37" t="s">
        <v>131</v>
      </c>
      <c r="E335" s="37" t="s">
        <v>131</v>
      </c>
      <c r="F335" s="37" t="s">
        <v>434</v>
      </c>
      <c r="G335" s="37" t="s">
        <v>131</v>
      </c>
    </row>
    <row r="336" spans="1:7">
      <c r="A336" s="37" t="s">
        <v>906</v>
      </c>
      <c r="B336" s="37" t="s">
        <v>433</v>
      </c>
      <c r="C336" s="37" t="s">
        <v>435</v>
      </c>
      <c r="D336" s="37" t="s">
        <v>131</v>
      </c>
      <c r="E336" s="37" t="s">
        <v>131</v>
      </c>
      <c r="F336" s="37" t="s">
        <v>435</v>
      </c>
      <c r="G336" s="37" t="s">
        <v>131</v>
      </c>
    </row>
    <row r="337" spans="1:7">
      <c r="A337" s="37" t="s">
        <v>907</v>
      </c>
      <c r="B337" s="37" t="s">
        <v>433</v>
      </c>
      <c r="C337" s="37" t="s">
        <v>436</v>
      </c>
      <c r="D337" s="37" t="s">
        <v>131</v>
      </c>
      <c r="E337" s="37" t="s">
        <v>131</v>
      </c>
      <c r="F337" s="37" t="s">
        <v>436</v>
      </c>
      <c r="G337" s="37" t="s">
        <v>131</v>
      </c>
    </row>
    <row r="338" spans="1:7">
      <c r="A338" s="37" t="s">
        <v>908</v>
      </c>
      <c r="B338" s="37" t="s">
        <v>433</v>
      </c>
      <c r="C338" s="37" t="s">
        <v>437</v>
      </c>
      <c r="D338" s="37" t="s">
        <v>131</v>
      </c>
      <c r="E338" s="37" t="s">
        <v>131</v>
      </c>
      <c r="F338" s="37" t="s">
        <v>437</v>
      </c>
      <c r="G338" s="37" t="s">
        <v>131</v>
      </c>
    </row>
    <row r="339" spans="1:7">
      <c r="A339" s="37" t="s">
        <v>909</v>
      </c>
      <c r="B339" s="37" t="s">
        <v>433</v>
      </c>
      <c r="C339" s="37" t="s">
        <v>353</v>
      </c>
      <c r="D339" s="37" t="s">
        <v>131</v>
      </c>
      <c r="E339" s="37" t="s">
        <v>131</v>
      </c>
      <c r="F339" s="37" t="s">
        <v>353</v>
      </c>
      <c r="G339" s="37" t="s">
        <v>131</v>
      </c>
    </row>
    <row r="340" spans="1:7">
      <c r="A340" s="37" t="s">
        <v>910</v>
      </c>
      <c r="B340" s="37" t="s">
        <v>433</v>
      </c>
      <c r="C340" s="37" t="s">
        <v>438</v>
      </c>
      <c r="D340" s="37" t="s">
        <v>131</v>
      </c>
      <c r="E340" s="37" t="s">
        <v>131</v>
      </c>
      <c r="F340" s="37" t="s">
        <v>438</v>
      </c>
      <c r="G340" s="37" t="s">
        <v>131</v>
      </c>
    </row>
    <row r="341" spans="1:7">
      <c r="A341" s="37" t="s">
        <v>911</v>
      </c>
      <c r="B341" s="37" t="s">
        <v>439</v>
      </c>
      <c r="C341" s="37" t="s">
        <v>406</v>
      </c>
      <c r="D341" s="37" t="s">
        <v>131</v>
      </c>
      <c r="E341" s="37" t="s">
        <v>131</v>
      </c>
      <c r="F341" s="37" t="s">
        <v>406</v>
      </c>
      <c r="G341" s="37" t="s">
        <v>131</v>
      </c>
    </row>
    <row r="342" spans="1:7" ht="30">
      <c r="A342" s="37" t="s">
        <v>912</v>
      </c>
      <c r="B342" s="37" t="s">
        <v>439</v>
      </c>
      <c r="C342" s="37" t="s">
        <v>440</v>
      </c>
      <c r="D342" s="37" t="s">
        <v>131</v>
      </c>
      <c r="E342" s="37" t="s">
        <v>131</v>
      </c>
      <c r="F342" s="37" t="s">
        <v>440</v>
      </c>
      <c r="G342" s="37" t="s">
        <v>131</v>
      </c>
    </row>
    <row r="343" spans="1:7" ht="30">
      <c r="A343" s="37" t="s">
        <v>913</v>
      </c>
      <c r="B343" s="37" t="s">
        <v>439</v>
      </c>
      <c r="C343" s="37" t="s">
        <v>441</v>
      </c>
      <c r="D343" s="37" t="s">
        <v>131</v>
      </c>
      <c r="E343" s="37" t="s">
        <v>131</v>
      </c>
      <c r="F343" s="37" t="s">
        <v>441</v>
      </c>
      <c r="G343" s="37" t="s">
        <v>131</v>
      </c>
    </row>
    <row r="344" spans="1:7">
      <c r="A344" s="37" t="s">
        <v>914</v>
      </c>
      <c r="B344" s="37" t="s">
        <v>439</v>
      </c>
      <c r="C344" s="37" t="s">
        <v>376</v>
      </c>
      <c r="D344" s="37" t="s">
        <v>131</v>
      </c>
      <c r="E344" s="37" t="s">
        <v>131</v>
      </c>
      <c r="F344" s="37" t="s">
        <v>376</v>
      </c>
      <c r="G344" s="37" t="s">
        <v>131</v>
      </c>
    </row>
    <row r="345" spans="1:7">
      <c r="A345" s="37" t="s">
        <v>915</v>
      </c>
      <c r="B345" s="37" t="s">
        <v>439</v>
      </c>
      <c r="C345" s="37" t="s">
        <v>377</v>
      </c>
      <c r="D345" s="37" t="s">
        <v>131</v>
      </c>
      <c r="E345" s="37" t="s">
        <v>131</v>
      </c>
      <c r="F345" s="37" t="s">
        <v>377</v>
      </c>
      <c r="G345" s="37" t="s">
        <v>131</v>
      </c>
    </row>
    <row r="346" spans="1:7" ht="30">
      <c r="A346" s="37" t="s">
        <v>916</v>
      </c>
      <c r="B346" s="37" t="s">
        <v>439</v>
      </c>
      <c r="C346" s="37" t="s">
        <v>442</v>
      </c>
      <c r="D346" s="37" t="s">
        <v>131</v>
      </c>
      <c r="E346" s="37" t="s">
        <v>131</v>
      </c>
      <c r="F346" s="37" t="s">
        <v>442</v>
      </c>
      <c r="G346" s="37" t="s">
        <v>131</v>
      </c>
    </row>
    <row r="347" spans="1:7">
      <c r="A347" s="37" t="s">
        <v>917</v>
      </c>
      <c r="B347" s="37" t="s">
        <v>439</v>
      </c>
      <c r="C347" s="37" t="s">
        <v>443</v>
      </c>
      <c r="D347" s="37" t="s">
        <v>131</v>
      </c>
      <c r="E347" s="37" t="s">
        <v>131</v>
      </c>
      <c r="F347" s="37" t="s">
        <v>443</v>
      </c>
      <c r="G347" s="37" t="s">
        <v>131</v>
      </c>
    </row>
    <row r="348" spans="1:7">
      <c r="A348" s="37" t="s">
        <v>918</v>
      </c>
      <c r="B348" s="37" t="s">
        <v>439</v>
      </c>
      <c r="C348" s="37" t="s">
        <v>383</v>
      </c>
      <c r="D348" s="37" t="s">
        <v>131</v>
      </c>
      <c r="E348" s="37" t="s">
        <v>131</v>
      </c>
      <c r="F348" s="37" t="s">
        <v>383</v>
      </c>
      <c r="G348" s="37" t="s">
        <v>131</v>
      </c>
    </row>
    <row r="349" spans="1:7">
      <c r="A349" s="37" t="s">
        <v>919</v>
      </c>
      <c r="B349" s="37" t="s">
        <v>439</v>
      </c>
      <c r="C349" s="37" t="s">
        <v>430</v>
      </c>
      <c r="D349" s="37" t="s">
        <v>131</v>
      </c>
      <c r="E349" s="37" t="s">
        <v>131</v>
      </c>
      <c r="F349" s="37" t="s">
        <v>430</v>
      </c>
      <c r="G349" s="37" t="s">
        <v>131</v>
      </c>
    </row>
    <row r="350" spans="1:7">
      <c r="A350" s="37" t="s">
        <v>920</v>
      </c>
      <c r="B350" s="37" t="s">
        <v>439</v>
      </c>
      <c r="C350" s="37" t="s">
        <v>431</v>
      </c>
      <c r="D350" s="37" t="s">
        <v>131</v>
      </c>
      <c r="E350" s="37" t="s">
        <v>131</v>
      </c>
      <c r="F350" s="37" t="s">
        <v>431</v>
      </c>
      <c r="G350" s="37" t="s">
        <v>131</v>
      </c>
    </row>
    <row r="351" spans="1:7" ht="30">
      <c r="A351" s="37" t="s">
        <v>921</v>
      </c>
      <c r="B351" s="37" t="s">
        <v>439</v>
      </c>
      <c r="C351" s="37" t="s">
        <v>444</v>
      </c>
      <c r="D351" s="37" t="s">
        <v>131</v>
      </c>
      <c r="E351" s="37" t="s">
        <v>131</v>
      </c>
      <c r="F351" s="37" t="s">
        <v>444</v>
      </c>
      <c r="G351" s="37" t="s">
        <v>131</v>
      </c>
    </row>
    <row r="352" spans="1:7">
      <c r="A352" s="37" t="s">
        <v>922</v>
      </c>
      <c r="B352" s="37" t="s">
        <v>439</v>
      </c>
      <c r="C352" s="37" t="s">
        <v>322</v>
      </c>
      <c r="D352" s="37" t="s">
        <v>131</v>
      </c>
      <c r="E352" s="37" t="s">
        <v>131</v>
      </c>
      <c r="F352" s="37" t="s">
        <v>322</v>
      </c>
      <c r="G352" s="37" t="s">
        <v>131</v>
      </c>
    </row>
    <row r="353" spans="1:7">
      <c r="A353" s="37" t="s">
        <v>923</v>
      </c>
      <c r="B353" s="37" t="s">
        <v>445</v>
      </c>
      <c r="C353" s="37" t="s">
        <v>359</v>
      </c>
      <c r="D353" s="37" t="s">
        <v>131</v>
      </c>
      <c r="E353" s="37" t="s">
        <v>131</v>
      </c>
      <c r="F353" s="37" t="s">
        <v>359</v>
      </c>
      <c r="G353" s="37" t="s">
        <v>131</v>
      </c>
    </row>
    <row r="354" spans="1:7">
      <c r="A354" s="37" t="s">
        <v>924</v>
      </c>
      <c r="B354" s="37" t="s">
        <v>445</v>
      </c>
      <c r="C354" s="37" t="s">
        <v>359</v>
      </c>
      <c r="D354" s="37" t="s">
        <v>131</v>
      </c>
      <c r="E354" s="37" t="s">
        <v>131</v>
      </c>
      <c r="F354" s="37" t="s">
        <v>359</v>
      </c>
      <c r="G354" s="37" t="s">
        <v>131</v>
      </c>
    </row>
    <row r="355" spans="1:7">
      <c r="A355" s="37" t="s">
        <v>925</v>
      </c>
      <c r="B355" s="37" t="s">
        <v>445</v>
      </c>
      <c r="C355" s="37" t="s">
        <v>446</v>
      </c>
      <c r="D355" s="37" t="s">
        <v>131</v>
      </c>
      <c r="E355" s="37" t="s">
        <v>131</v>
      </c>
      <c r="F355" s="37" t="s">
        <v>446</v>
      </c>
      <c r="G355" s="37" t="s">
        <v>131</v>
      </c>
    </row>
    <row r="356" spans="1:7" ht="30">
      <c r="A356" s="37" t="s">
        <v>926</v>
      </c>
      <c r="B356" s="37" t="s">
        <v>445</v>
      </c>
      <c r="C356" s="37" t="s">
        <v>447</v>
      </c>
      <c r="D356" s="37" t="s">
        <v>131</v>
      </c>
      <c r="E356" s="37" t="s">
        <v>131</v>
      </c>
      <c r="F356" s="37" t="s">
        <v>447</v>
      </c>
      <c r="G356" s="37" t="s">
        <v>131</v>
      </c>
    </row>
    <row r="357" spans="1:7" ht="30">
      <c r="A357" s="37" t="s">
        <v>927</v>
      </c>
      <c r="B357" s="37" t="s">
        <v>457</v>
      </c>
      <c r="C357" s="37" t="s">
        <v>458</v>
      </c>
      <c r="D357" s="37" t="s">
        <v>131</v>
      </c>
      <c r="E357" s="37" t="s">
        <v>131</v>
      </c>
      <c r="F357" s="37" t="s">
        <v>458</v>
      </c>
      <c r="G357" s="37" t="s">
        <v>131</v>
      </c>
    </row>
    <row r="358" spans="1:7">
      <c r="A358" s="37" t="s">
        <v>928</v>
      </c>
      <c r="B358" s="37" t="s">
        <v>457</v>
      </c>
      <c r="C358" s="37" t="s">
        <v>459</v>
      </c>
      <c r="D358" s="37" t="s">
        <v>131</v>
      </c>
      <c r="E358" s="37" t="s">
        <v>131</v>
      </c>
      <c r="F358" s="37" t="s">
        <v>459</v>
      </c>
      <c r="G358" s="37" t="s">
        <v>131</v>
      </c>
    </row>
    <row r="359" spans="1:7">
      <c r="A359" s="37" t="s">
        <v>929</v>
      </c>
      <c r="B359" s="37" t="s">
        <v>457</v>
      </c>
      <c r="C359" s="37" t="s">
        <v>376</v>
      </c>
      <c r="D359" s="37" t="s">
        <v>131</v>
      </c>
      <c r="E359" s="37" t="s">
        <v>131</v>
      </c>
      <c r="F359" s="37" t="s">
        <v>376</v>
      </c>
      <c r="G359" s="37" t="s">
        <v>131</v>
      </c>
    </row>
    <row r="360" spans="1:7">
      <c r="A360" s="37" t="s">
        <v>930</v>
      </c>
      <c r="B360" s="37" t="s">
        <v>457</v>
      </c>
      <c r="C360" s="37" t="s">
        <v>460</v>
      </c>
      <c r="D360" s="37" t="s">
        <v>131</v>
      </c>
      <c r="E360" s="37" t="s">
        <v>131</v>
      </c>
      <c r="F360" s="37" t="s">
        <v>460</v>
      </c>
      <c r="G360" s="37" t="s">
        <v>131</v>
      </c>
    </row>
    <row r="361" spans="1:7">
      <c r="A361" s="37" t="s">
        <v>931</v>
      </c>
      <c r="B361" s="37" t="s">
        <v>457</v>
      </c>
      <c r="C361" s="37" t="s">
        <v>461</v>
      </c>
      <c r="D361" s="37" t="s">
        <v>131</v>
      </c>
      <c r="E361" s="37" t="s">
        <v>131</v>
      </c>
      <c r="F361" s="37" t="s">
        <v>461</v>
      </c>
      <c r="G361" s="37" t="s">
        <v>131</v>
      </c>
    </row>
    <row r="362" spans="1:7">
      <c r="A362" s="37" t="s">
        <v>932</v>
      </c>
      <c r="B362" s="37" t="s">
        <v>457</v>
      </c>
      <c r="C362" s="37" t="s">
        <v>462</v>
      </c>
      <c r="D362" s="37" t="s">
        <v>131</v>
      </c>
      <c r="E362" s="37" t="s">
        <v>131</v>
      </c>
      <c r="F362" s="37" t="s">
        <v>462</v>
      </c>
      <c r="G362" s="37" t="s">
        <v>131</v>
      </c>
    </row>
    <row r="363" spans="1:7">
      <c r="A363" s="37" t="s">
        <v>933</v>
      </c>
      <c r="B363" s="37" t="s">
        <v>457</v>
      </c>
      <c r="C363" s="37" t="s">
        <v>463</v>
      </c>
      <c r="D363" s="37" t="s">
        <v>131</v>
      </c>
      <c r="E363" s="37" t="s">
        <v>131</v>
      </c>
      <c r="F363" s="37" t="s">
        <v>463</v>
      </c>
      <c r="G363" s="37" t="s">
        <v>131</v>
      </c>
    </row>
    <row r="364" spans="1:7">
      <c r="A364" s="37" t="s">
        <v>934</v>
      </c>
      <c r="B364" s="37" t="s">
        <v>457</v>
      </c>
      <c r="C364" s="37" t="s">
        <v>464</v>
      </c>
      <c r="D364" s="37" t="s">
        <v>131</v>
      </c>
      <c r="E364" s="37" t="s">
        <v>131</v>
      </c>
      <c r="F364" s="37" t="s">
        <v>464</v>
      </c>
      <c r="G364" s="37" t="s">
        <v>131</v>
      </c>
    </row>
    <row r="365" spans="1:7" ht="90">
      <c r="A365" s="37" t="s">
        <v>935</v>
      </c>
      <c r="B365" s="37" t="s">
        <v>457</v>
      </c>
      <c r="C365" s="37" t="s">
        <v>465</v>
      </c>
      <c r="D365" s="37" t="s">
        <v>131</v>
      </c>
      <c r="E365" s="37" t="s">
        <v>131</v>
      </c>
      <c r="F365" s="37" t="s">
        <v>465</v>
      </c>
      <c r="G365" s="37" t="s">
        <v>131</v>
      </c>
    </row>
    <row r="366" spans="1:7">
      <c r="A366" s="37" t="s">
        <v>936</v>
      </c>
      <c r="B366" s="37" t="s">
        <v>457</v>
      </c>
      <c r="C366" s="37" t="s">
        <v>466</v>
      </c>
      <c r="D366" s="37" t="s">
        <v>131</v>
      </c>
      <c r="E366" s="37" t="s">
        <v>131</v>
      </c>
      <c r="F366" s="37" t="s">
        <v>466</v>
      </c>
      <c r="G366" s="37" t="s">
        <v>131</v>
      </c>
    </row>
    <row r="367" spans="1:7" ht="30">
      <c r="A367" s="37" t="s">
        <v>937</v>
      </c>
      <c r="B367" s="37" t="s">
        <v>457</v>
      </c>
      <c r="C367" s="37" t="s">
        <v>467</v>
      </c>
      <c r="D367" s="37" t="s">
        <v>131</v>
      </c>
      <c r="E367" s="37" t="s">
        <v>131</v>
      </c>
      <c r="F367" s="37" t="s">
        <v>467</v>
      </c>
      <c r="G367" s="37" t="s">
        <v>131</v>
      </c>
    </row>
    <row r="368" spans="1:7">
      <c r="A368" s="37" t="s">
        <v>938</v>
      </c>
      <c r="B368" s="37" t="s">
        <v>457</v>
      </c>
      <c r="C368" s="37" t="s">
        <v>431</v>
      </c>
      <c r="D368" s="37" t="s">
        <v>131</v>
      </c>
      <c r="E368" s="37" t="s">
        <v>131</v>
      </c>
      <c r="F368" s="37" t="s">
        <v>431</v>
      </c>
      <c r="G368" s="37" t="s">
        <v>131</v>
      </c>
    </row>
    <row r="369" spans="1:7">
      <c r="A369" s="37" t="s">
        <v>939</v>
      </c>
      <c r="B369" s="37" t="s">
        <v>457</v>
      </c>
      <c r="C369" s="37" t="s">
        <v>468</v>
      </c>
      <c r="D369" s="37" t="s">
        <v>131</v>
      </c>
      <c r="E369" s="37" t="s">
        <v>131</v>
      </c>
      <c r="F369" s="37" t="s">
        <v>468</v>
      </c>
      <c r="G369" s="37" t="s">
        <v>131</v>
      </c>
    </row>
    <row r="370" spans="1:7">
      <c r="A370" s="37" t="s">
        <v>940</v>
      </c>
      <c r="B370" s="37" t="s">
        <v>457</v>
      </c>
      <c r="C370" s="37" t="s">
        <v>469</v>
      </c>
      <c r="D370" s="37" t="s">
        <v>131</v>
      </c>
      <c r="E370" s="37" t="s">
        <v>131</v>
      </c>
      <c r="F370" s="37" t="s">
        <v>469</v>
      </c>
      <c r="G370" s="37" t="s">
        <v>131</v>
      </c>
    </row>
    <row r="371" spans="1:7" ht="30">
      <c r="A371" s="37" t="s">
        <v>941</v>
      </c>
      <c r="B371" s="37" t="s">
        <v>457</v>
      </c>
      <c r="C371" s="37" t="s">
        <v>470</v>
      </c>
      <c r="D371" s="37" t="s">
        <v>131</v>
      </c>
      <c r="E371" s="37" t="s">
        <v>131</v>
      </c>
      <c r="F371" s="37" t="s">
        <v>470</v>
      </c>
      <c r="G371" s="37" t="s">
        <v>131</v>
      </c>
    </row>
    <row r="372" spans="1:7">
      <c r="A372" s="37" t="s">
        <v>942</v>
      </c>
      <c r="B372" s="37" t="s">
        <v>457</v>
      </c>
      <c r="C372" s="37" t="s">
        <v>471</v>
      </c>
      <c r="D372" s="37" t="s">
        <v>131</v>
      </c>
      <c r="E372" s="37" t="s">
        <v>131</v>
      </c>
      <c r="F372" s="37" t="s">
        <v>471</v>
      </c>
      <c r="G372" s="37" t="s">
        <v>131</v>
      </c>
    </row>
    <row r="373" spans="1:7">
      <c r="A373" s="37" t="s">
        <v>943</v>
      </c>
      <c r="B373" s="37" t="s">
        <v>457</v>
      </c>
      <c r="C373" s="37" t="s">
        <v>472</v>
      </c>
      <c r="D373" s="37" t="s">
        <v>131</v>
      </c>
      <c r="E373" s="37" t="s">
        <v>131</v>
      </c>
      <c r="F373" s="37" t="s">
        <v>472</v>
      </c>
      <c r="G373" s="37" t="s">
        <v>131</v>
      </c>
    </row>
    <row r="374" spans="1:7" ht="30">
      <c r="A374" s="37" t="s">
        <v>944</v>
      </c>
      <c r="B374" s="37" t="s">
        <v>457</v>
      </c>
      <c r="C374" s="37" t="s">
        <v>473</v>
      </c>
      <c r="D374" s="37" t="s">
        <v>131</v>
      </c>
      <c r="E374" s="37" t="s">
        <v>131</v>
      </c>
      <c r="F374" s="37" t="s">
        <v>473</v>
      </c>
      <c r="G374" s="37" t="s">
        <v>131</v>
      </c>
    </row>
    <row r="375" spans="1:7">
      <c r="A375" s="37" t="s">
        <v>945</v>
      </c>
      <c r="B375" s="37" t="s">
        <v>457</v>
      </c>
      <c r="C375" s="37" t="s">
        <v>474</v>
      </c>
      <c r="D375" s="37" t="s">
        <v>131</v>
      </c>
      <c r="E375" s="37" t="s">
        <v>131</v>
      </c>
      <c r="F375" s="37" t="s">
        <v>474</v>
      </c>
      <c r="G375" s="37" t="s">
        <v>131</v>
      </c>
    </row>
    <row r="376" spans="1:7">
      <c r="A376" s="37" t="s">
        <v>946</v>
      </c>
      <c r="B376" s="37" t="s">
        <v>475</v>
      </c>
      <c r="C376" s="37" t="s">
        <v>476</v>
      </c>
      <c r="D376" s="37" t="s">
        <v>131</v>
      </c>
      <c r="E376" s="37" t="s">
        <v>131</v>
      </c>
      <c r="F376" s="37" t="s">
        <v>476</v>
      </c>
      <c r="G376" s="37" t="s">
        <v>131</v>
      </c>
    </row>
    <row r="377" spans="1:7">
      <c r="A377" s="37" t="s">
        <v>947</v>
      </c>
      <c r="B377" s="37" t="s">
        <v>475</v>
      </c>
      <c r="C377" s="37" t="s">
        <v>477</v>
      </c>
      <c r="D377" s="37" t="s">
        <v>131</v>
      </c>
      <c r="E377" s="37" t="s">
        <v>131</v>
      </c>
      <c r="F377" s="37" t="s">
        <v>477</v>
      </c>
      <c r="G377" s="37" t="s">
        <v>131</v>
      </c>
    </row>
    <row r="378" spans="1:7" ht="30">
      <c r="A378" s="37" t="s">
        <v>948</v>
      </c>
      <c r="B378" s="37" t="s">
        <v>475</v>
      </c>
      <c r="C378" s="37" t="s">
        <v>478</v>
      </c>
      <c r="D378" s="37" t="s">
        <v>131</v>
      </c>
      <c r="E378" s="37" t="s">
        <v>131</v>
      </c>
      <c r="F378" s="37" t="s">
        <v>478</v>
      </c>
      <c r="G378" s="37" t="s">
        <v>131</v>
      </c>
    </row>
    <row r="379" spans="1:7" ht="30">
      <c r="A379" s="37" t="s">
        <v>949</v>
      </c>
      <c r="B379" s="37" t="s">
        <v>475</v>
      </c>
      <c r="C379" s="37" t="s">
        <v>479</v>
      </c>
      <c r="D379" s="37" t="s">
        <v>131</v>
      </c>
      <c r="E379" s="37" t="s">
        <v>131</v>
      </c>
      <c r="F379" s="37" t="s">
        <v>479</v>
      </c>
      <c r="G379" s="37" t="s">
        <v>131</v>
      </c>
    </row>
    <row r="380" spans="1:7" ht="30">
      <c r="A380" s="37" t="s">
        <v>950</v>
      </c>
      <c r="B380" s="37" t="s">
        <v>480</v>
      </c>
      <c r="C380" s="37" t="s">
        <v>481</v>
      </c>
      <c r="D380" s="37" t="s">
        <v>131</v>
      </c>
      <c r="E380" s="37" t="s">
        <v>131</v>
      </c>
      <c r="F380" s="37" t="s">
        <v>481</v>
      </c>
      <c r="G380" s="37" t="s">
        <v>131</v>
      </c>
    </row>
    <row r="381" spans="1:7">
      <c r="A381" s="37" t="s">
        <v>951</v>
      </c>
      <c r="B381" s="37" t="s">
        <v>480</v>
      </c>
      <c r="C381" s="37" t="s">
        <v>482</v>
      </c>
      <c r="D381" s="37" t="s">
        <v>131</v>
      </c>
      <c r="E381" s="37" t="s">
        <v>131</v>
      </c>
      <c r="F381" s="37" t="s">
        <v>482</v>
      </c>
      <c r="G381" s="37" t="s">
        <v>131</v>
      </c>
    </row>
    <row r="382" spans="1:7" ht="45">
      <c r="A382" s="37" t="s">
        <v>952</v>
      </c>
      <c r="B382" s="37" t="s">
        <v>491</v>
      </c>
      <c r="C382" s="37" t="s">
        <v>492</v>
      </c>
      <c r="D382" s="37" t="s">
        <v>131</v>
      </c>
      <c r="E382" s="37" t="s">
        <v>131</v>
      </c>
      <c r="F382" s="37" t="s">
        <v>492</v>
      </c>
      <c r="G382" s="37" t="s">
        <v>131</v>
      </c>
    </row>
    <row r="383" spans="1:7" ht="30">
      <c r="A383" s="37" t="s">
        <v>953</v>
      </c>
      <c r="B383" s="37" t="s">
        <v>493</v>
      </c>
      <c r="C383" s="37" t="s">
        <v>494</v>
      </c>
      <c r="D383" s="37" t="s">
        <v>131</v>
      </c>
      <c r="E383" s="37" t="s">
        <v>131</v>
      </c>
      <c r="F383" s="37" t="s">
        <v>494</v>
      </c>
      <c r="G383" s="37" t="s">
        <v>131</v>
      </c>
    </row>
    <row r="384" spans="1:7">
      <c r="A384" s="37" t="s">
        <v>954</v>
      </c>
      <c r="B384" s="37" t="s">
        <v>493</v>
      </c>
      <c r="C384" s="37" t="s">
        <v>495</v>
      </c>
      <c r="D384" s="37" t="s">
        <v>131</v>
      </c>
      <c r="E384" s="37" t="s">
        <v>131</v>
      </c>
      <c r="F384" s="37" t="s">
        <v>495</v>
      </c>
      <c r="G384" s="37" t="s">
        <v>131</v>
      </c>
    </row>
    <row r="385" spans="1:7">
      <c r="A385" s="37" t="s">
        <v>955</v>
      </c>
      <c r="B385" s="37" t="s">
        <v>493</v>
      </c>
      <c r="C385" s="37" t="s">
        <v>496</v>
      </c>
      <c r="D385" s="37" t="s">
        <v>131</v>
      </c>
      <c r="E385" s="37" t="s">
        <v>131</v>
      </c>
      <c r="F385" s="37" t="s">
        <v>496</v>
      </c>
      <c r="G385" s="37" t="s">
        <v>131</v>
      </c>
    </row>
    <row r="386" spans="1:7" ht="30">
      <c r="A386" s="37" t="s">
        <v>956</v>
      </c>
      <c r="B386" s="37" t="s">
        <v>493</v>
      </c>
      <c r="C386" s="37" t="s">
        <v>497</v>
      </c>
      <c r="D386" s="37" t="s">
        <v>131</v>
      </c>
      <c r="E386" s="37" t="s">
        <v>131</v>
      </c>
      <c r="F386" s="37" t="s">
        <v>497</v>
      </c>
      <c r="G386" s="37" t="s">
        <v>131</v>
      </c>
    </row>
    <row r="387" spans="1:7">
      <c r="A387" s="37" t="s">
        <v>957</v>
      </c>
      <c r="B387" s="37" t="s">
        <v>493</v>
      </c>
      <c r="C387" s="37" t="s">
        <v>498</v>
      </c>
      <c r="D387" s="37" t="s">
        <v>131</v>
      </c>
      <c r="E387" s="37" t="s">
        <v>131</v>
      </c>
      <c r="F387" s="37" t="s">
        <v>498</v>
      </c>
      <c r="G387" s="37" t="s">
        <v>131</v>
      </c>
    </row>
    <row r="388" spans="1:7" ht="30">
      <c r="A388" s="37" t="s">
        <v>958</v>
      </c>
      <c r="B388" s="37" t="s">
        <v>493</v>
      </c>
      <c r="C388" s="37" t="s">
        <v>499</v>
      </c>
      <c r="D388" s="37" t="s">
        <v>131</v>
      </c>
      <c r="E388" s="37" t="s">
        <v>131</v>
      </c>
      <c r="F388" s="37" t="s">
        <v>499</v>
      </c>
      <c r="G388" s="37" t="s">
        <v>131</v>
      </c>
    </row>
    <row r="389" spans="1:7" ht="30">
      <c r="A389" s="37" t="s">
        <v>959</v>
      </c>
      <c r="B389" s="37" t="s">
        <v>493</v>
      </c>
      <c r="C389" s="37" t="s">
        <v>500</v>
      </c>
      <c r="D389" s="37" t="s">
        <v>131</v>
      </c>
      <c r="E389" s="37" t="s">
        <v>131</v>
      </c>
      <c r="F389" s="37" t="s">
        <v>500</v>
      </c>
      <c r="G389" s="37" t="s">
        <v>131</v>
      </c>
    </row>
    <row r="390" spans="1:7" ht="30">
      <c r="A390" s="37" t="s">
        <v>960</v>
      </c>
      <c r="B390" s="37" t="s">
        <v>501</v>
      </c>
      <c r="C390" s="37" t="s">
        <v>502</v>
      </c>
      <c r="D390" s="37" t="s">
        <v>131</v>
      </c>
      <c r="E390" s="37" t="s">
        <v>131</v>
      </c>
      <c r="F390" s="37" t="s">
        <v>502</v>
      </c>
      <c r="G390" s="37" t="s">
        <v>131</v>
      </c>
    </row>
    <row r="391" spans="1:7" ht="30">
      <c r="A391" s="37" t="s">
        <v>961</v>
      </c>
      <c r="B391" s="37" t="s">
        <v>501</v>
      </c>
      <c r="C391" s="37" t="s">
        <v>503</v>
      </c>
      <c r="D391" s="37" t="s">
        <v>131</v>
      </c>
      <c r="E391" s="37" t="s">
        <v>131</v>
      </c>
      <c r="F391" s="37" t="s">
        <v>503</v>
      </c>
      <c r="G391" s="37" t="s">
        <v>131</v>
      </c>
    </row>
    <row r="392" spans="1:7">
      <c r="A392" s="37" t="s">
        <v>962</v>
      </c>
      <c r="B392" s="37" t="s">
        <v>504</v>
      </c>
      <c r="C392" s="37" t="s">
        <v>505</v>
      </c>
      <c r="D392" s="37" t="s">
        <v>131</v>
      </c>
      <c r="E392" s="37" t="s">
        <v>131</v>
      </c>
      <c r="F392" s="37" t="s">
        <v>505</v>
      </c>
      <c r="G392" s="37" t="s">
        <v>131</v>
      </c>
    </row>
    <row r="393" spans="1:7" ht="30">
      <c r="A393" s="37" t="s">
        <v>963</v>
      </c>
      <c r="B393" s="37" t="s">
        <v>504</v>
      </c>
      <c r="C393" s="37" t="s">
        <v>506</v>
      </c>
      <c r="D393" s="37" t="s">
        <v>131</v>
      </c>
      <c r="E393" s="37" t="s">
        <v>131</v>
      </c>
      <c r="F393" s="37" t="s">
        <v>506</v>
      </c>
      <c r="G393" s="37" t="s">
        <v>131</v>
      </c>
    </row>
    <row r="394" spans="1:7" ht="30">
      <c r="A394" s="37" t="s">
        <v>964</v>
      </c>
      <c r="B394" s="37" t="s">
        <v>504</v>
      </c>
      <c r="C394" s="37" t="s">
        <v>507</v>
      </c>
      <c r="D394" s="37" t="s">
        <v>131</v>
      </c>
      <c r="E394" s="37" t="s">
        <v>131</v>
      </c>
      <c r="F394" s="37" t="s">
        <v>507</v>
      </c>
      <c r="G394" s="37" t="s">
        <v>131</v>
      </c>
    </row>
    <row r="395" spans="1:7">
      <c r="A395" s="37" t="s">
        <v>965</v>
      </c>
      <c r="B395" s="37" t="s">
        <v>504</v>
      </c>
      <c r="C395" s="37" t="s">
        <v>508</v>
      </c>
      <c r="D395" s="37" t="s">
        <v>131</v>
      </c>
      <c r="E395" s="37" t="s">
        <v>131</v>
      </c>
      <c r="F395" s="37" t="s">
        <v>508</v>
      </c>
      <c r="G395" s="37" t="s">
        <v>131</v>
      </c>
    </row>
    <row r="396" spans="1:7">
      <c r="A396" s="37" t="s">
        <v>966</v>
      </c>
      <c r="B396" s="37" t="s">
        <v>509</v>
      </c>
      <c r="C396" s="37" t="s">
        <v>510</v>
      </c>
      <c r="D396" s="37" t="s">
        <v>131</v>
      </c>
      <c r="E396" s="37" t="s">
        <v>131</v>
      </c>
      <c r="F396" s="37" t="s">
        <v>510</v>
      </c>
      <c r="G396" s="37" t="s">
        <v>131</v>
      </c>
    </row>
    <row r="397" spans="1:7" ht="45">
      <c r="A397" s="37" t="s">
        <v>967</v>
      </c>
      <c r="B397" s="37" t="s">
        <v>509</v>
      </c>
      <c r="C397" s="37" t="s">
        <v>511</v>
      </c>
      <c r="D397" s="37" t="s">
        <v>131</v>
      </c>
      <c r="E397" s="37" t="s">
        <v>131</v>
      </c>
      <c r="F397" s="37" t="s">
        <v>511</v>
      </c>
      <c r="G397" s="37" t="s">
        <v>131</v>
      </c>
    </row>
    <row r="398" spans="1:7">
      <c r="A398" s="37" t="s">
        <v>968</v>
      </c>
      <c r="B398" s="37" t="s">
        <v>509</v>
      </c>
      <c r="C398" s="37" t="s">
        <v>512</v>
      </c>
      <c r="D398" s="37" t="s">
        <v>131</v>
      </c>
      <c r="E398" s="37" t="s">
        <v>131</v>
      </c>
      <c r="F398" s="37" t="s">
        <v>512</v>
      </c>
      <c r="G398" s="37" t="s">
        <v>131</v>
      </c>
    </row>
    <row r="399" spans="1:7" ht="30">
      <c r="A399" s="37" t="s">
        <v>969</v>
      </c>
      <c r="B399" s="37" t="s">
        <v>513</v>
      </c>
      <c r="C399" s="37" t="s">
        <v>514</v>
      </c>
      <c r="D399" s="37" t="s">
        <v>131</v>
      </c>
      <c r="E399" s="37" t="s">
        <v>131</v>
      </c>
      <c r="F399" s="37" t="s">
        <v>514</v>
      </c>
      <c r="G399" s="37" t="s">
        <v>131</v>
      </c>
    </row>
    <row r="400" spans="1:7" ht="30">
      <c r="A400" s="37" t="s">
        <v>970</v>
      </c>
      <c r="B400" s="37" t="s">
        <v>513</v>
      </c>
      <c r="C400" s="37" t="s">
        <v>515</v>
      </c>
      <c r="D400" s="37" t="s">
        <v>131</v>
      </c>
      <c r="E400" s="37" t="s">
        <v>131</v>
      </c>
      <c r="F400" s="37" t="s">
        <v>515</v>
      </c>
      <c r="G400" s="37" t="s">
        <v>131</v>
      </c>
    </row>
    <row r="401" spans="1:7" ht="30">
      <c r="A401" s="37" t="s">
        <v>971</v>
      </c>
      <c r="B401" s="37" t="s">
        <v>513</v>
      </c>
      <c r="C401" s="37" t="s">
        <v>516</v>
      </c>
      <c r="D401" s="37" t="s">
        <v>131</v>
      </c>
      <c r="E401" s="37" t="s">
        <v>131</v>
      </c>
      <c r="F401" s="37" t="s">
        <v>516</v>
      </c>
      <c r="G401" s="37" t="s">
        <v>131</v>
      </c>
    </row>
    <row r="402" spans="1:7" ht="30">
      <c r="A402" s="37" t="s">
        <v>972</v>
      </c>
      <c r="B402" s="37" t="s">
        <v>513</v>
      </c>
      <c r="C402" s="37" t="s">
        <v>517</v>
      </c>
      <c r="D402" s="37" t="s">
        <v>131</v>
      </c>
      <c r="E402" s="37" t="s">
        <v>131</v>
      </c>
      <c r="F402" s="37" t="s">
        <v>517</v>
      </c>
      <c r="G402" s="37" t="s">
        <v>131</v>
      </c>
    </row>
    <row r="403" spans="1:7" ht="30">
      <c r="A403" s="37" t="s">
        <v>973</v>
      </c>
      <c r="B403" s="37" t="s">
        <v>513</v>
      </c>
      <c r="C403" s="37" t="s">
        <v>518</v>
      </c>
      <c r="D403" s="37" t="s">
        <v>131</v>
      </c>
      <c r="E403" s="37" t="s">
        <v>131</v>
      </c>
      <c r="F403" s="37" t="s">
        <v>518</v>
      </c>
      <c r="G403" s="37" t="s">
        <v>131</v>
      </c>
    </row>
    <row r="404" spans="1:7">
      <c r="A404" s="37" t="s">
        <v>974</v>
      </c>
      <c r="B404" s="37" t="s">
        <v>509</v>
      </c>
      <c r="C404" s="37" t="s">
        <v>519</v>
      </c>
      <c r="D404" s="37" t="s">
        <v>131</v>
      </c>
      <c r="E404" s="37" t="s">
        <v>131</v>
      </c>
      <c r="F404" s="37" t="s">
        <v>519</v>
      </c>
      <c r="G404" s="37" t="s">
        <v>131</v>
      </c>
    </row>
    <row r="405" spans="1:7">
      <c r="A405" s="37" t="s">
        <v>975</v>
      </c>
      <c r="B405" s="37" t="s">
        <v>509</v>
      </c>
      <c r="C405" s="37" t="s">
        <v>520</v>
      </c>
      <c r="D405" s="37" t="s">
        <v>131</v>
      </c>
      <c r="E405" s="37" t="s">
        <v>131</v>
      </c>
      <c r="F405" s="37" t="s">
        <v>520</v>
      </c>
      <c r="G405" s="37" t="s">
        <v>131</v>
      </c>
    </row>
    <row r="406" spans="1:7">
      <c r="A406" s="37" t="s">
        <v>976</v>
      </c>
      <c r="B406" s="37" t="s">
        <v>509</v>
      </c>
      <c r="C406" s="37" t="s">
        <v>521</v>
      </c>
      <c r="D406" s="37" t="s">
        <v>131</v>
      </c>
      <c r="E406" s="37" t="s">
        <v>131</v>
      </c>
      <c r="F406" s="37" t="s">
        <v>521</v>
      </c>
      <c r="G406" s="37" t="s">
        <v>131</v>
      </c>
    </row>
    <row r="407" spans="1:7" ht="30">
      <c r="A407" s="37" t="s">
        <v>977</v>
      </c>
      <c r="B407" s="37" t="s">
        <v>509</v>
      </c>
      <c r="C407" s="37" t="s">
        <v>522</v>
      </c>
      <c r="D407" s="37" t="s">
        <v>131</v>
      </c>
      <c r="E407" s="37" t="s">
        <v>131</v>
      </c>
      <c r="F407" s="37" t="s">
        <v>522</v>
      </c>
      <c r="G407" s="37" t="s">
        <v>131</v>
      </c>
    </row>
    <row r="408" spans="1:7" ht="30">
      <c r="A408" s="37" t="s">
        <v>978</v>
      </c>
      <c r="B408" s="37" t="s">
        <v>523</v>
      </c>
      <c r="C408" s="37" t="s">
        <v>524</v>
      </c>
      <c r="D408" s="37" t="s">
        <v>131</v>
      </c>
      <c r="E408" s="37" t="s">
        <v>131</v>
      </c>
      <c r="F408" s="37" t="s">
        <v>524</v>
      </c>
      <c r="G408" s="37" t="s">
        <v>131</v>
      </c>
    </row>
    <row r="409" spans="1:7" ht="60">
      <c r="A409" s="37" t="s">
        <v>979</v>
      </c>
      <c r="B409" s="37" t="s">
        <v>525</v>
      </c>
      <c r="C409" s="37" t="s">
        <v>526</v>
      </c>
      <c r="D409" s="37" t="s">
        <v>131</v>
      </c>
      <c r="E409" s="37" t="s">
        <v>131</v>
      </c>
      <c r="F409" s="37" t="s">
        <v>526</v>
      </c>
      <c r="G409" s="37" t="s">
        <v>131</v>
      </c>
    </row>
    <row r="410" spans="1:7" ht="30">
      <c r="A410" s="37" t="s">
        <v>980</v>
      </c>
      <c r="B410" s="37" t="s">
        <v>525</v>
      </c>
      <c r="C410" s="37" t="s">
        <v>527</v>
      </c>
      <c r="D410" s="37" t="s">
        <v>131</v>
      </c>
      <c r="E410" s="37" t="s">
        <v>131</v>
      </c>
      <c r="F410" s="37" t="s">
        <v>527</v>
      </c>
      <c r="G410" s="37" t="s">
        <v>131</v>
      </c>
    </row>
    <row r="411" spans="1:7" ht="30">
      <c r="A411" s="37" t="s">
        <v>981</v>
      </c>
      <c r="B411" s="37" t="s">
        <v>525</v>
      </c>
      <c r="C411" s="37" t="s">
        <v>528</v>
      </c>
      <c r="D411" s="37" t="s">
        <v>131</v>
      </c>
      <c r="E411" s="37" t="s">
        <v>131</v>
      </c>
      <c r="F411" s="37" t="s">
        <v>528</v>
      </c>
      <c r="G411" s="37" t="s">
        <v>131</v>
      </c>
    </row>
    <row r="412" spans="1:7" ht="30">
      <c r="A412" s="37" t="s">
        <v>982</v>
      </c>
      <c r="B412" s="37" t="s">
        <v>525</v>
      </c>
      <c r="C412" s="37" t="s">
        <v>529</v>
      </c>
      <c r="D412" s="37" t="s">
        <v>131</v>
      </c>
      <c r="E412" s="37" t="s">
        <v>131</v>
      </c>
      <c r="F412" s="37" t="s">
        <v>529</v>
      </c>
      <c r="G412" s="37" t="s">
        <v>131</v>
      </c>
    </row>
    <row r="413" spans="1:7" ht="30">
      <c r="A413" s="37" t="s">
        <v>983</v>
      </c>
      <c r="B413" s="37" t="s">
        <v>525</v>
      </c>
      <c r="C413" s="37" t="s">
        <v>530</v>
      </c>
      <c r="D413" s="37" t="s">
        <v>131</v>
      </c>
      <c r="E413" s="37" t="s">
        <v>131</v>
      </c>
      <c r="F413" s="37" t="s">
        <v>530</v>
      </c>
      <c r="G413" s="37" t="s">
        <v>131</v>
      </c>
    </row>
    <row r="414" spans="1:7" ht="30">
      <c r="A414" s="37" t="s">
        <v>984</v>
      </c>
      <c r="B414" s="37" t="s">
        <v>525</v>
      </c>
      <c r="C414" s="37" t="s">
        <v>531</v>
      </c>
      <c r="D414" s="37" t="s">
        <v>131</v>
      </c>
      <c r="E414" s="37" t="s">
        <v>131</v>
      </c>
      <c r="F414" s="37" t="s">
        <v>531</v>
      </c>
      <c r="G414" s="37" t="s">
        <v>131</v>
      </c>
    </row>
    <row r="415" spans="1:7" ht="30">
      <c r="A415" s="37" t="s">
        <v>985</v>
      </c>
      <c r="B415" s="37" t="s">
        <v>525</v>
      </c>
      <c r="C415" s="37" t="s">
        <v>532</v>
      </c>
      <c r="D415" s="37" t="s">
        <v>131</v>
      </c>
      <c r="E415" s="37" t="s">
        <v>131</v>
      </c>
      <c r="F415" s="37" t="s">
        <v>532</v>
      </c>
      <c r="G415" s="37" t="s">
        <v>131</v>
      </c>
    </row>
    <row r="416" spans="1:7" ht="45">
      <c r="A416" s="37" t="s">
        <v>986</v>
      </c>
      <c r="B416" s="37" t="s">
        <v>525</v>
      </c>
      <c r="C416" s="37" t="s">
        <v>533</v>
      </c>
      <c r="D416" s="37" t="s">
        <v>131</v>
      </c>
      <c r="E416" s="37" t="s">
        <v>131</v>
      </c>
      <c r="F416" s="37" t="s">
        <v>533</v>
      </c>
      <c r="G416" s="37" t="s">
        <v>131</v>
      </c>
    </row>
    <row r="417" spans="1:7" ht="45">
      <c r="A417" s="37" t="s">
        <v>987</v>
      </c>
      <c r="B417" s="37" t="s">
        <v>525</v>
      </c>
      <c r="C417" s="37" t="s">
        <v>534</v>
      </c>
      <c r="D417" s="37" t="s">
        <v>131</v>
      </c>
      <c r="E417" s="37" t="s">
        <v>131</v>
      </c>
      <c r="F417" s="37" t="s">
        <v>534</v>
      </c>
      <c r="G417" s="37" t="s">
        <v>131</v>
      </c>
    </row>
    <row r="418" spans="1:7" ht="30">
      <c r="A418" s="37" t="s">
        <v>988</v>
      </c>
      <c r="B418" s="37" t="s">
        <v>525</v>
      </c>
      <c r="C418" s="37" t="s">
        <v>535</v>
      </c>
      <c r="D418" s="37" t="s">
        <v>131</v>
      </c>
      <c r="E418" s="37" t="s">
        <v>131</v>
      </c>
      <c r="F418" s="37" t="s">
        <v>535</v>
      </c>
      <c r="G418" s="37" t="s">
        <v>131</v>
      </c>
    </row>
    <row r="419" spans="1:7" ht="30">
      <c r="A419" s="37" t="s">
        <v>989</v>
      </c>
      <c r="B419" s="37" t="s">
        <v>525</v>
      </c>
      <c r="C419" s="37" t="s">
        <v>536</v>
      </c>
      <c r="D419" s="37" t="s">
        <v>131</v>
      </c>
      <c r="E419" s="37" t="s">
        <v>131</v>
      </c>
      <c r="F419" s="37" t="s">
        <v>536</v>
      </c>
      <c r="G419" s="37" t="s">
        <v>131</v>
      </c>
    </row>
    <row r="420" spans="1:7" ht="45">
      <c r="A420" s="37" t="s">
        <v>990</v>
      </c>
      <c r="B420" s="37" t="s">
        <v>525</v>
      </c>
      <c r="C420" s="37" t="s">
        <v>537</v>
      </c>
      <c r="D420" s="37" t="s">
        <v>131</v>
      </c>
      <c r="E420" s="37" t="s">
        <v>131</v>
      </c>
      <c r="F420" s="37" t="s">
        <v>537</v>
      </c>
      <c r="G420" s="37" t="s">
        <v>131</v>
      </c>
    </row>
    <row r="421" spans="1:7" ht="30">
      <c r="A421" s="37" t="s">
        <v>991</v>
      </c>
      <c r="B421" s="37" t="s">
        <v>525</v>
      </c>
      <c r="C421" s="37" t="s">
        <v>538</v>
      </c>
      <c r="D421" s="37" t="s">
        <v>131</v>
      </c>
      <c r="E421" s="37" t="s">
        <v>131</v>
      </c>
      <c r="F421" s="37" t="s">
        <v>538</v>
      </c>
      <c r="G421" s="37" t="s">
        <v>131</v>
      </c>
    </row>
    <row r="422" spans="1:7" ht="30">
      <c r="A422" s="37" t="s">
        <v>992</v>
      </c>
      <c r="B422" s="37" t="s">
        <v>525</v>
      </c>
      <c r="C422" s="37" t="s">
        <v>539</v>
      </c>
      <c r="D422" s="37" t="s">
        <v>131</v>
      </c>
      <c r="E422" s="37" t="s">
        <v>131</v>
      </c>
      <c r="F422" s="37" t="s">
        <v>539</v>
      </c>
      <c r="G422" s="37" t="s">
        <v>131</v>
      </c>
    </row>
    <row r="423" spans="1:7" ht="30">
      <c r="A423" s="37" t="s">
        <v>993</v>
      </c>
      <c r="B423" s="37" t="s">
        <v>525</v>
      </c>
      <c r="C423" s="37" t="s">
        <v>540</v>
      </c>
      <c r="D423" s="37" t="s">
        <v>131</v>
      </c>
      <c r="E423" s="37" t="s">
        <v>131</v>
      </c>
      <c r="F423" s="37" t="s">
        <v>540</v>
      </c>
      <c r="G423" s="37" t="s">
        <v>131</v>
      </c>
    </row>
    <row r="424" spans="1:7" ht="30">
      <c r="A424" s="37" t="s">
        <v>994</v>
      </c>
      <c r="B424" s="37" t="s">
        <v>525</v>
      </c>
      <c r="C424" s="37" t="s">
        <v>541</v>
      </c>
      <c r="D424" s="37" t="s">
        <v>131</v>
      </c>
      <c r="E424" s="37" t="s">
        <v>131</v>
      </c>
      <c r="F424" s="37" t="s">
        <v>541</v>
      </c>
      <c r="G424" s="37" t="s">
        <v>131</v>
      </c>
    </row>
    <row r="425" spans="1:7" ht="30">
      <c r="A425" s="37" t="s">
        <v>995</v>
      </c>
      <c r="B425" s="37" t="s">
        <v>525</v>
      </c>
      <c r="C425" s="37" t="s">
        <v>542</v>
      </c>
      <c r="D425" s="37" t="s">
        <v>131</v>
      </c>
      <c r="E425" s="37" t="s">
        <v>131</v>
      </c>
      <c r="F425" s="37" t="s">
        <v>542</v>
      </c>
      <c r="G425" s="37" t="s">
        <v>131</v>
      </c>
    </row>
    <row r="426" spans="1:7" ht="30">
      <c r="A426" s="37" t="s">
        <v>996</v>
      </c>
      <c r="B426" s="37" t="s">
        <v>525</v>
      </c>
      <c r="C426" s="37" t="s">
        <v>543</v>
      </c>
      <c r="D426" s="37" t="s">
        <v>131</v>
      </c>
      <c r="E426" s="37" t="s">
        <v>131</v>
      </c>
      <c r="F426" s="37" t="s">
        <v>543</v>
      </c>
      <c r="G426" s="37" t="s">
        <v>131</v>
      </c>
    </row>
    <row r="427" spans="1:7" ht="30">
      <c r="A427" s="37" t="s">
        <v>997</v>
      </c>
      <c r="B427" s="37" t="s">
        <v>525</v>
      </c>
      <c r="C427" s="37" t="s">
        <v>544</v>
      </c>
      <c r="D427" s="37" t="s">
        <v>131</v>
      </c>
      <c r="E427" s="37" t="s">
        <v>131</v>
      </c>
      <c r="F427" s="37" t="s">
        <v>544</v>
      </c>
      <c r="G427" s="37" t="s">
        <v>131</v>
      </c>
    </row>
    <row r="428" spans="1:7" ht="30">
      <c r="A428" s="37" t="s">
        <v>998</v>
      </c>
      <c r="B428" s="37" t="s">
        <v>525</v>
      </c>
      <c r="C428" s="37" t="s">
        <v>545</v>
      </c>
      <c r="D428" s="37" t="s">
        <v>131</v>
      </c>
      <c r="E428" s="37" t="s">
        <v>131</v>
      </c>
      <c r="F428" s="37" t="s">
        <v>545</v>
      </c>
      <c r="G428" s="37" t="s">
        <v>131</v>
      </c>
    </row>
    <row r="429" spans="1:7" ht="30">
      <c r="A429" s="37" t="s">
        <v>999</v>
      </c>
      <c r="B429" s="37" t="s">
        <v>525</v>
      </c>
      <c r="C429" s="37" t="s">
        <v>546</v>
      </c>
      <c r="D429" s="37" t="s">
        <v>131</v>
      </c>
      <c r="E429" s="37" t="s">
        <v>131</v>
      </c>
      <c r="F429" s="37" t="s">
        <v>546</v>
      </c>
      <c r="G429" s="37" t="s">
        <v>131</v>
      </c>
    </row>
    <row r="430" spans="1:7" ht="30">
      <c r="A430" s="37" t="s">
        <v>1000</v>
      </c>
      <c r="B430" s="37" t="s">
        <v>547</v>
      </c>
      <c r="C430" s="37" t="s">
        <v>548</v>
      </c>
      <c r="D430" s="37" t="s">
        <v>131</v>
      </c>
      <c r="E430" s="37" t="s">
        <v>131</v>
      </c>
      <c r="F430" s="37" t="s">
        <v>548</v>
      </c>
      <c r="G430" s="37" t="s">
        <v>131</v>
      </c>
    </row>
    <row r="431" spans="1:7" ht="30">
      <c r="A431" s="37" t="s">
        <v>1001</v>
      </c>
      <c r="B431" s="37" t="s">
        <v>549</v>
      </c>
      <c r="C431" s="37" t="s">
        <v>550</v>
      </c>
      <c r="D431" s="37" t="s">
        <v>131</v>
      </c>
      <c r="E431" s="37" t="s">
        <v>131</v>
      </c>
      <c r="F431" s="37" t="s">
        <v>550</v>
      </c>
      <c r="G431" s="37" t="s">
        <v>131</v>
      </c>
    </row>
    <row r="432" spans="1:7" ht="30">
      <c r="A432" s="37" t="s">
        <v>1002</v>
      </c>
      <c r="B432" s="37" t="s">
        <v>551</v>
      </c>
      <c r="C432" s="37" t="s">
        <v>552</v>
      </c>
      <c r="D432" s="37" t="s">
        <v>131</v>
      </c>
      <c r="E432" s="37" t="s">
        <v>131</v>
      </c>
      <c r="F432" s="37" t="s">
        <v>552</v>
      </c>
      <c r="G432" s="37" t="s">
        <v>131</v>
      </c>
    </row>
    <row r="433" spans="1:7" ht="30">
      <c r="A433" s="37" t="s">
        <v>1003</v>
      </c>
      <c r="B433" s="37" t="s">
        <v>551</v>
      </c>
      <c r="C433" s="37" t="s">
        <v>553</v>
      </c>
      <c r="D433" s="37" t="s">
        <v>131</v>
      </c>
      <c r="E433" s="37" t="s">
        <v>131</v>
      </c>
      <c r="F433" s="37" t="s">
        <v>553</v>
      </c>
      <c r="G433" s="37" t="s">
        <v>131</v>
      </c>
    </row>
    <row r="434" spans="1:7" ht="30">
      <c r="A434" s="37" t="s">
        <v>1004</v>
      </c>
      <c r="B434" s="37" t="s">
        <v>551</v>
      </c>
      <c r="C434" s="37" t="s">
        <v>554</v>
      </c>
      <c r="D434" s="37" t="s">
        <v>131</v>
      </c>
      <c r="E434" s="37" t="s">
        <v>131</v>
      </c>
      <c r="F434" s="37" t="s">
        <v>554</v>
      </c>
      <c r="G434" s="37" t="s">
        <v>131</v>
      </c>
    </row>
    <row r="435" spans="1:7" ht="30">
      <c r="A435" s="37" t="s">
        <v>1005</v>
      </c>
      <c r="B435" s="37" t="s">
        <v>551</v>
      </c>
      <c r="C435" s="37" t="s">
        <v>555</v>
      </c>
      <c r="D435" s="37" t="s">
        <v>131</v>
      </c>
      <c r="E435" s="37" t="s">
        <v>131</v>
      </c>
      <c r="F435" s="37" t="s">
        <v>555</v>
      </c>
      <c r="G435" s="37" t="s">
        <v>131</v>
      </c>
    </row>
    <row r="436" spans="1:7" ht="30">
      <c r="A436" s="37" t="s">
        <v>1006</v>
      </c>
      <c r="B436" s="37" t="s">
        <v>551</v>
      </c>
      <c r="C436" s="37" t="s">
        <v>556</v>
      </c>
      <c r="D436" s="37" t="s">
        <v>131</v>
      </c>
      <c r="E436" s="37" t="s">
        <v>131</v>
      </c>
      <c r="F436" s="37" t="s">
        <v>556</v>
      </c>
      <c r="G436" s="37" t="s">
        <v>131</v>
      </c>
    </row>
    <row r="437" spans="1:7" ht="30">
      <c r="A437" s="37" t="s">
        <v>1007</v>
      </c>
      <c r="B437" s="37" t="s">
        <v>551</v>
      </c>
      <c r="C437" s="37" t="s">
        <v>557</v>
      </c>
      <c r="D437" s="37" t="s">
        <v>131</v>
      </c>
      <c r="E437" s="37" t="s">
        <v>131</v>
      </c>
      <c r="F437" s="37" t="s">
        <v>557</v>
      </c>
      <c r="G437" s="37" t="s">
        <v>131</v>
      </c>
    </row>
    <row r="438" spans="1:7" ht="30">
      <c r="A438" s="37" t="s">
        <v>1008</v>
      </c>
      <c r="B438" s="37" t="s">
        <v>551</v>
      </c>
      <c r="C438" s="37" t="s">
        <v>558</v>
      </c>
      <c r="D438" s="37" t="s">
        <v>131</v>
      </c>
      <c r="E438" s="37" t="s">
        <v>131</v>
      </c>
      <c r="F438" s="37" t="s">
        <v>558</v>
      </c>
      <c r="G438" s="37" t="s">
        <v>131</v>
      </c>
    </row>
    <row r="439" spans="1:7" ht="30">
      <c r="A439" s="37" t="s">
        <v>1009</v>
      </c>
      <c r="B439" s="37" t="s">
        <v>551</v>
      </c>
      <c r="C439" s="37" t="s">
        <v>559</v>
      </c>
      <c r="D439" s="37" t="s">
        <v>131</v>
      </c>
      <c r="E439" s="37" t="s">
        <v>131</v>
      </c>
      <c r="F439" s="37" t="s">
        <v>559</v>
      </c>
      <c r="G439" s="37" t="s">
        <v>131</v>
      </c>
    </row>
    <row r="440" spans="1:7" ht="30">
      <c r="A440" s="37" t="s">
        <v>1010</v>
      </c>
      <c r="B440" s="37" t="s">
        <v>551</v>
      </c>
      <c r="C440" s="37" t="s">
        <v>560</v>
      </c>
      <c r="D440" s="37" t="s">
        <v>131</v>
      </c>
      <c r="E440" s="37" t="s">
        <v>131</v>
      </c>
      <c r="F440" s="37" t="s">
        <v>560</v>
      </c>
      <c r="G440" s="37" t="s">
        <v>131</v>
      </c>
    </row>
    <row r="441" spans="1:7" ht="30">
      <c r="A441" s="37" t="s">
        <v>1011</v>
      </c>
      <c r="B441" s="37" t="s">
        <v>551</v>
      </c>
      <c r="C441" s="37" t="s">
        <v>561</v>
      </c>
      <c r="D441" s="37" t="s">
        <v>131</v>
      </c>
      <c r="E441" s="37" t="s">
        <v>131</v>
      </c>
      <c r="F441" s="37" t="s">
        <v>561</v>
      </c>
      <c r="G441" s="37" t="s">
        <v>131</v>
      </c>
    </row>
    <row r="442" spans="1:7" ht="30">
      <c r="A442" s="37" t="s">
        <v>1012</v>
      </c>
      <c r="B442" s="37" t="s">
        <v>551</v>
      </c>
      <c r="C442" s="37" t="s">
        <v>562</v>
      </c>
      <c r="D442" s="37" t="s">
        <v>131</v>
      </c>
      <c r="E442" s="37" t="s">
        <v>131</v>
      </c>
      <c r="F442" s="37" t="s">
        <v>562</v>
      </c>
      <c r="G442" s="37" t="s">
        <v>131</v>
      </c>
    </row>
    <row r="443" spans="1:7" ht="30">
      <c r="A443" s="37" t="s">
        <v>1013</v>
      </c>
      <c r="B443" s="37" t="s">
        <v>551</v>
      </c>
      <c r="C443" s="37" t="s">
        <v>563</v>
      </c>
      <c r="D443" s="37" t="s">
        <v>131</v>
      </c>
      <c r="E443" s="37" t="s">
        <v>131</v>
      </c>
      <c r="F443" s="37" t="s">
        <v>563</v>
      </c>
      <c r="G443" s="37" t="s">
        <v>131</v>
      </c>
    </row>
    <row r="444" spans="1:7" ht="30">
      <c r="A444" s="37" t="s">
        <v>1014</v>
      </c>
      <c r="B444" s="37" t="s">
        <v>551</v>
      </c>
      <c r="C444" s="37" t="s">
        <v>564</v>
      </c>
      <c r="D444" s="37" t="s">
        <v>131</v>
      </c>
      <c r="E444" s="37" t="s">
        <v>131</v>
      </c>
      <c r="F444" s="37" t="s">
        <v>564</v>
      </c>
      <c r="G444" s="37" t="s">
        <v>131</v>
      </c>
    </row>
    <row r="445" spans="1:7" ht="30">
      <c r="A445" s="37" t="s">
        <v>1015</v>
      </c>
      <c r="B445" s="37" t="s">
        <v>551</v>
      </c>
      <c r="C445" s="37" t="s">
        <v>565</v>
      </c>
      <c r="D445" s="37" t="s">
        <v>131</v>
      </c>
      <c r="E445" s="37" t="s">
        <v>131</v>
      </c>
      <c r="F445" s="37" t="s">
        <v>565</v>
      </c>
      <c r="G445" s="3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50" t="s">
        <v>1094</v>
      </c>
      <c r="B1" s="51" t="s">
        <v>1095</v>
      </c>
      <c r="C1" s="51" t="s">
        <v>1096</v>
      </c>
    </row>
    <row r="2" spans="1:3">
      <c r="A2" s="47" t="s">
        <v>1017</v>
      </c>
      <c r="B2" s="52"/>
      <c r="C2" s="52"/>
    </row>
    <row r="3" spans="1:3" ht="165">
      <c r="A3" s="47" t="s">
        <v>1018</v>
      </c>
      <c r="B3" s="52" t="s">
        <v>1185</v>
      </c>
      <c r="C3" s="52" t="s">
        <v>1184</v>
      </c>
    </row>
    <row r="4" spans="1:3">
      <c r="A4" s="47" t="s">
        <v>1079</v>
      </c>
      <c r="B4" s="52"/>
      <c r="C4" s="52"/>
    </row>
    <row r="5" spans="1:3">
      <c r="A5" s="47" t="s">
        <v>1078</v>
      </c>
      <c r="B5" s="52"/>
      <c r="C5" s="52"/>
    </row>
    <row r="6" spans="1:3">
      <c r="A6" s="47" t="s">
        <v>1080</v>
      </c>
      <c r="B6" s="52"/>
      <c r="C6" s="52"/>
    </row>
    <row r="7" spans="1:3">
      <c r="A7" s="47" t="s">
        <v>1081</v>
      </c>
      <c r="B7" s="52"/>
      <c r="C7" s="52"/>
    </row>
    <row r="8" spans="1:3">
      <c r="A8" s="47" t="s">
        <v>1019</v>
      </c>
      <c r="B8" s="52"/>
      <c r="C8" s="52"/>
    </row>
    <row r="9" spans="1:3">
      <c r="A9" s="47" t="s">
        <v>1020</v>
      </c>
      <c r="B9" s="52"/>
      <c r="C9" s="52"/>
    </row>
    <row r="10" spans="1:3" ht="90">
      <c r="A10" s="47" t="s">
        <v>1021</v>
      </c>
      <c r="B10" s="52" t="s">
        <v>1178</v>
      </c>
      <c r="C10" s="52" t="s">
        <v>1179</v>
      </c>
    </row>
    <row r="11" spans="1:3" ht="105">
      <c r="A11" s="47" t="s">
        <v>1022</v>
      </c>
      <c r="B11" s="52" t="s">
        <v>1180</v>
      </c>
      <c r="C11" s="52" t="s">
        <v>1181</v>
      </c>
    </row>
    <row r="12" spans="1:3" ht="120">
      <c r="A12" s="47" t="s">
        <v>1023</v>
      </c>
      <c r="B12" s="52" t="s">
        <v>1182</v>
      </c>
      <c r="C12" s="52" t="s">
        <v>1183</v>
      </c>
    </row>
    <row r="13" spans="1:3" ht="75">
      <c r="A13" s="47" t="s">
        <v>1024</v>
      </c>
      <c r="B13" s="52" t="s">
        <v>1176</v>
      </c>
      <c r="C13" s="52" t="s">
        <v>1177</v>
      </c>
    </row>
    <row r="14" spans="1:3">
      <c r="A14" s="47" t="s">
        <v>1025</v>
      </c>
      <c r="B14" s="52"/>
      <c r="C14" s="52"/>
    </row>
    <row r="15" spans="1:3" ht="165">
      <c r="A15" s="47" t="s">
        <v>1026</v>
      </c>
      <c r="B15" s="52" t="s">
        <v>1174</v>
      </c>
      <c r="C15" s="52" t="s">
        <v>1175</v>
      </c>
    </row>
    <row r="16" spans="1:3">
      <c r="A16" s="47" t="s">
        <v>1027</v>
      </c>
      <c r="B16" s="52"/>
      <c r="C16" s="52"/>
    </row>
    <row r="17" spans="1:3" ht="240">
      <c r="A17" s="47" t="s">
        <v>1171</v>
      </c>
      <c r="B17" s="52" t="s">
        <v>1172</v>
      </c>
      <c r="C17" s="52" t="s">
        <v>1173</v>
      </c>
    </row>
    <row r="18" spans="1:3" ht="180">
      <c r="A18" s="48" t="s">
        <v>1165</v>
      </c>
      <c r="B18" s="52" t="s">
        <v>1167</v>
      </c>
      <c r="C18" s="52" t="s">
        <v>1168</v>
      </c>
    </row>
    <row r="19" spans="1:3" ht="105">
      <c r="A19" s="48" t="s">
        <v>1166</v>
      </c>
      <c r="B19" s="52" t="s">
        <v>1170</v>
      </c>
      <c r="C19" s="52" t="s">
        <v>1169</v>
      </c>
    </row>
    <row r="20" spans="1:3">
      <c r="A20" s="47" t="s">
        <v>1028</v>
      </c>
      <c r="B20" s="52"/>
      <c r="C20" s="52"/>
    </row>
    <row r="21" spans="1:3">
      <c r="A21" s="47" t="s">
        <v>1029</v>
      </c>
      <c r="B21" s="52"/>
      <c r="C21" s="52"/>
    </row>
    <row r="22" spans="1:3">
      <c r="A22" s="47" t="s">
        <v>1030</v>
      </c>
      <c r="B22" s="52"/>
      <c r="C22" s="52"/>
    </row>
    <row r="23" spans="1:3" ht="90">
      <c r="A23" s="47" t="s">
        <v>1031</v>
      </c>
      <c r="B23" s="52" t="s">
        <v>1163</v>
      </c>
      <c r="C23" s="52" t="s">
        <v>1164</v>
      </c>
    </row>
    <row r="24" spans="1:3" ht="90">
      <c r="A24" s="47" t="s">
        <v>1032</v>
      </c>
      <c r="B24" s="52" t="s">
        <v>1161</v>
      </c>
      <c r="C24" s="52" t="s">
        <v>1162</v>
      </c>
    </row>
    <row r="25" spans="1:3" ht="105">
      <c r="A25" s="47" t="s">
        <v>1033</v>
      </c>
      <c r="B25" s="52" t="s">
        <v>1157</v>
      </c>
      <c r="C25" s="52" t="s">
        <v>1158</v>
      </c>
    </row>
    <row r="26" spans="1:3" ht="75">
      <c r="A26" s="47" t="s">
        <v>1034</v>
      </c>
      <c r="B26" s="52" t="s">
        <v>1159</v>
      </c>
      <c r="C26" s="52" t="s">
        <v>1160</v>
      </c>
    </row>
    <row r="27" spans="1:3" ht="105">
      <c r="A27" s="47" t="s">
        <v>1035</v>
      </c>
      <c r="B27" s="52" t="s">
        <v>1156</v>
      </c>
      <c r="C27" s="52" t="s">
        <v>1155</v>
      </c>
    </row>
    <row r="28" spans="1:3">
      <c r="A28" s="47" t="s">
        <v>1082</v>
      </c>
      <c r="B28" s="52"/>
      <c r="C28" s="52"/>
    </row>
    <row r="29" spans="1:3">
      <c r="A29" s="47" t="s">
        <v>1083</v>
      </c>
      <c r="B29" s="52"/>
      <c r="C29" s="52"/>
    </row>
    <row r="30" spans="1:3">
      <c r="A30" s="47" t="s">
        <v>1084</v>
      </c>
      <c r="B30" s="52"/>
      <c r="C30" s="52"/>
    </row>
    <row r="31" spans="1:3">
      <c r="A31" s="47" t="s">
        <v>1085</v>
      </c>
      <c r="B31" s="52"/>
      <c r="C31" s="52"/>
    </row>
    <row r="32" spans="1:3" ht="105">
      <c r="A32" s="47" t="s">
        <v>1036</v>
      </c>
      <c r="B32" s="52" t="s">
        <v>1154</v>
      </c>
      <c r="C32" s="52" t="s">
        <v>1153</v>
      </c>
    </row>
    <row r="33" spans="1:3" ht="90">
      <c r="A33" s="47" t="s">
        <v>1037</v>
      </c>
      <c r="B33" s="52" t="s">
        <v>1149</v>
      </c>
      <c r="C33" s="52" t="s">
        <v>1150</v>
      </c>
    </row>
    <row r="34" spans="1:3" ht="105">
      <c r="A34" s="47" t="s">
        <v>1038</v>
      </c>
      <c r="B34" s="52" t="s">
        <v>1152</v>
      </c>
      <c r="C34" s="52" t="s">
        <v>1151</v>
      </c>
    </row>
    <row r="35" spans="1:3">
      <c r="A35" s="47" t="s">
        <v>1086</v>
      </c>
      <c r="B35" s="52"/>
      <c r="C35" s="52"/>
    </row>
    <row r="36" spans="1:3">
      <c r="A36" s="47" t="s">
        <v>1087</v>
      </c>
      <c r="B36" s="52"/>
      <c r="C36" s="52"/>
    </row>
    <row r="37" spans="1:3">
      <c r="A37" s="47" t="s">
        <v>1088</v>
      </c>
      <c r="B37" s="52"/>
      <c r="C37" s="52"/>
    </row>
    <row r="38" spans="1:3" ht="135">
      <c r="A38" s="48" t="s">
        <v>1039</v>
      </c>
      <c r="B38" s="52" t="s">
        <v>1147</v>
      </c>
      <c r="C38" s="52" t="s">
        <v>1148</v>
      </c>
    </row>
    <row r="39" spans="1:3">
      <c r="A39" s="47" t="s">
        <v>1040</v>
      </c>
      <c r="B39" s="52"/>
      <c r="C39" s="52"/>
    </row>
    <row r="40" spans="1:3">
      <c r="A40" s="47" t="s">
        <v>1089</v>
      </c>
      <c r="B40" s="52"/>
      <c r="C40" s="52"/>
    </row>
    <row r="41" spans="1:3">
      <c r="A41" s="47" t="s">
        <v>1090</v>
      </c>
      <c r="B41" s="52"/>
      <c r="C41" s="52"/>
    </row>
    <row r="42" spans="1:3" ht="30">
      <c r="A42" s="48" t="s">
        <v>1091</v>
      </c>
      <c r="B42" s="52"/>
      <c r="C42" s="52"/>
    </row>
    <row r="43" spans="1:3" ht="30">
      <c r="A43" s="48" t="s">
        <v>1092</v>
      </c>
      <c r="B43" s="52"/>
      <c r="C43" s="52"/>
    </row>
    <row r="44" spans="1:3" ht="165">
      <c r="A44" s="47" t="s">
        <v>1041</v>
      </c>
      <c r="B44" s="52" t="s">
        <v>1146</v>
      </c>
      <c r="C44" s="52" t="s">
        <v>1145</v>
      </c>
    </row>
    <row r="45" spans="1:3" ht="105">
      <c r="A45" s="47" t="s">
        <v>1042</v>
      </c>
      <c r="B45" s="52" t="s">
        <v>1143</v>
      </c>
      <c r="C45" s="52" t="s">
        <v>1144</v>
      </c>
    </row>
    <row r="46" spans="1:3" ht="135">
      <c r="A46" s="47" t="s">
        <v>1043</v>
      </c>
      <c r="B46" s="52" t="s">
        <v>1142</v>
      </c>
      <c r="C46" s="52" t="s">
        <v>1141</v>
      </c>
    </row>
    <row r="47" spans="1:3" ht="225">
      <c r="A47" s="48" t="s">
        <v>1044</v>
      </c>
      <c r="B47" s="52" t="s">
        <v>1139</v>
      </c>
      <c r="C47" s="52" t="s">
        <v>1140</v>
      </c>
    </row>
    <row r="48" spans="1:3" ht="225">
      <c r="A48" s="47" t="s">
        <v>1045</v>
      </c>
      <c r="B48" s="52" t="s">
        <v>1135</v>
      </c>
      <c r="C48" s="52" t="s">
        <v>1136</v>
      </c>
    </row>
    <row r="49" spans="1:3" ht="135">
      <c r="A49" s="47" t="s">
        <v>1046</v>
      </c>
      <c r="B49" s="52" t="s">
        <v>1137</v>
      </c>
      <c r="C49" s="52" t="s">
        <v>1138</v>
      </c>
    </row>
    <row r="50" spans="1:3" ht="120">
      <c r="A50" s="47" t="s">
        <v>1047</v>
      </c>
      <c r="B50" s="52" t="s">
        <v>1134</v>
      </c>
      <c r="C50" s="52" t="s">
        <v>1133</v>
      </c>
    </row>
    <row r="51" spans="1:3">
      <c r="A51" s="47" t="s">
        <v>1186</v>
      </c>
      <c r="B51" s="52"/>
      <c r="C51" s="52"/>
    </row>
    <row r="52" spans="1:3" ht="270">
      <c r="A52" s="47" t="s">
        <v>1048</v>
      </c>
      <c r="B52" s="52" t="s">
        <v>1131</v>
      </c>
      <c r="C52" s="52" t="s">
        <v>1132</v>
      </c>
    </row>
    <row r="53" spans="1:3">
      <c r="A53" s="47" t="s">
        <v>1049</v>
      </c>
      <c r="B53" s="52"/>
      <c r="C53" s="52"/>
    </row>
    <row r="54" spans="1:3">
      <c r="A54" s="47" t="s">
        <v>1050</v>
      </c>
      <c r="B54" s="52"/>
      <c r="C54" s="52"/>
    </row>
    <row r="55" spans="1:3">
      <c r="A55" s="47" t="s">
        <v>1051</v>
      </c>
      <c r="B55" s="52"/>
      <c r="C55" s="52"/>
    </row>
    <row r="56" spans="1:3" ht="135">
      <c r="A56" s="47" t="s">
        <v>1052</v>
      </c>
      <c r="B56" s="52" t="s">
        <v>1130</v>
      </c>
      <c r="C56" s="52" t="s">
        <v>1129</v>
      </c>
    </row>
    <row r="57" spans="1:3" ht="120">
      <c r="A57" s="47" t="s">
        <v>1053</v>
      </c>
      <c r="B57" s="52" t="s">
        <v>1128</v>
      </c>
      <c r="C57" s="52" t="s">
        <v>1127</v>
      </c>
    </row>
    <row r="58" spans="1:3" ht="120">
      <c r="A58" s="47" t="s">
        <v>1054</v>
      </c>
      <c r="B58" s="52" t="s">
        <v>1126</v>
      </c>
      <c r="C58" s="52" t="s">
        <v>1125</v>
      </c>
    </row>
    <row r="59" spans="1:3" ht="135">
      <c r="A59" s="47" t="s">
        <v>1055</v>
      </c>
      <c r="B59" s="52" t="s">
        <v>1124</v>
      </c>
      <c r="C59" s="52" t="s">
        <v>1123</v>
      </c>
    </row>
    <row r="60" spans="1:3" ht="60">
      <c r="A60" s="47" t="s">
        <v>1056</v>
      </c>
      <c r="B60" s="52" t="s">
        <v>1122</v>
      </c>
      <c r="C60" s="52" t="s">
        <v>1121</v>
      </c>
    </row>
    <row r="61" spans="1:3" ht="150">
      <c r="A61" s="47" t="s">
        <v>1057</v>
      </c>
      <c r="B61" s="52" t="s">
        <v>1119</v>
      </c>
      <c r="C61" s="52" t="s">
        <v>1120</v>
      </c>
    </row>
    <row r="62" spans="1:3" ht="165">
      <c r="A62" s="47" t="s">
        <v>1058</v>
      </c>
      <c r="B62" s="52" t="s">
        <v>1115</v>
      </c>
      <c r="C62" s="52" t="s">
        <v>1116</v>
      </c>
    </row>
    <row r="63" spans="1:3" ht="90">
      <c r="A63" s="47" t="s">
        <v>1059</v>
      </c>
      <c r="B63" s="52" t="s">
        <v>1118</v>
      </c>
      <c r="C63" s="52" t="s">
        <v>1117</v>
      </c>
    </row>
    <row r="64" spans="1:3">
      <c r="A64" s="47" t="s">
        <v>1093</v>
      </c>
      <c r="B64" s="52"/>
      <c r="C64" s="52"/>
    </row>
    <row r="65" spans="1:3" ht="105">
      <c r="A65" s="47" t="s">
        <v>1060</v>
      </c>
      <c r="B65" s="52" t="s">
        <v>1113</v>
      </c>
      <c r="C65" s="52" t="s">
        <v>1114</v>
      </c>
    </row>
    <row r="66" spans="1:3" ht="150">
      <c r="A66" s="47" t="s">
        <v>1016</v>
      </c>
      <c r="B66" s="53" t="s">
        <v>1111</v>
      </c>
      <c r="C66" s="52" t="s">
        <v>1112</v>
      </c>
    </row>
    <row r="67" spans="1:3">
      <c r="A67" s="47" t="s">
        <v>1061</v>
      </c>
      <c r="B67" s="52"/>
      <c r="C67" s="52"/>
    </row>
    <row r="68" spans="1:3">
      <c r="A68" s="47" t="s">
        <v>1062</v>
      </c>
      <c r="B68" s="52"/>
      <c r="C68" s="52"/>
    </row>
    <row r="69" spans="1:3">
      <c r="A69" s="47" t="s">
        <v>1063</v>
      </c>
      <c r="B69" s="52"/>
      <c r="C69" s="52"/>
    </row>
    <row r="70" spans="1:3">
      <c r="A70" s="47" t="s">
        <v>1064</v>
      </c>
      <c r="B70" s="52"/>
      <c r="C70" s="52"/>
    </row>
    <row r="71" spans="1:3" ht="180">
      <c r="A71" s="47" t="s">
        <v>1065</v>
      </c>
      <c r="B71" s="52" t="s">
        <v>1105</v>
      </c>
      <c r="C71" s="52" t="s">
        <v>1106</v>
      </c>
    </row>
    <row r="72" spans="1:3" ht="180">
      <c r="A72" s="47" t="s">
        <v>1066</v>
      </c>
      <c r="B72" s="52" t="s">
        <v>1107</v>
      </c>
      <c r="C72" s="52" t="s">
        <v>1108</v>
      </c>
    </row>
    <row r="73" spans="1:3" ht="210">
      <c r="A73" s="47" t="s">
        <v>1067</v>
      </c>
      <c r="B73" s="52" t="s">
        <v>1109</v>
      </c>
      <c r="C73" s="52" t="s">
        <v>1110</v>
      </c>
    </row>
    <row r="74" spans="1:3">
      <c r="A74" s="47" t="s">
        <v>1068</v>
      </c>
      <c r="B74" s="52"/>
      <c r="C74" s="52"/>
    </row>
    <row r="75" spans="1:3">
      <c r="A75" s="47" t="s">
        <v>1069</v>
      </c>
      <c r="B75" s="52"/>
      <c r="C75" s="52"/>
    </row>
    <row r="76" spans="1:3" ht="240">
      <c r="A76" s="47" t="s">
        <v>1070</v>
      </c>
      <c r="B76" s="52" t="s">
        <v>1101</v>
      </c>
      <c r="C76" s="52" t="s">
        <v>1102</v>
      </c>
    </row>
    <row r="77" spans="1:3" ht="225">
      <c r="A77" s="47" t="s">
        <v>1071</v>
      </c>
      <c r="B77" s="52" t="s">
        <v>1104</v>
      </c>
      <c r="C77" s="52" t="s">
        <v>1103</v>
      </c>
    </row>
    <row r="78" spans="1:3">
      <c r="A78" s="47" t="s">
        <v>1072</v>
      </c>
      <c r="B78" s="52"/>
      <c r="C78" s="52"/>
    </row>
    <row r="79" spans="1:3">
      <c r="A79" s="47" t="s">
        <v>1073</v>
      </c>
      <c r="B79" s="52"/>
      <c r="C79" s="52"/>
    </row>
    <row r="80" spans="1:3">
      <c r="A80" s="47" t="s">
        <v>1074</v>
      </c>
      <c r="B80" s="52"/>
      <c r="C80" s="52"/>
    </row>
    <row r="81" spans="1:3" ht="105">
      <c r="A81" s="47" t="s">
        <v>1075</v>
      </c>
      <c r="B81" s="53" t="s">
        <v>1099</v>
      </c>
      <c r="C81" s="52" t="s">
        <v>1100</v>
      </c>
    </row>
    <row r="82" spans="1:3" ht="90">
      <c r="A82" s="49" t="s">
        <v>1076</v>
      </c>
      <c r="B82" s="52" t="s">
        <v>1097</v>
      </c>
      <c r="C82" s="52"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ADMINISTRATIVO</vt:lpstr>
      <vt:lpstr>OPERATIVO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2019-06-21T16:41:05Z</dcterms:modified>
</cp:coreProperties>
</file>